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PF Fortbildning\Metis\Metis_Centralt kansli\BUP delmål och kursplanerare\Kursplanerare\Nya uppdaterade kursplanerare\"/>
    </mc:Choice>
  </mc:AlternateContent>
  <xr:revisionPtr revIDLastSave="0" documentId="13_ncr:1_{66986FCC-222D-47D9-8226-79D4131019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lanerare" sheetId="1" r:id="rId1"/>
    <sheet name="Data" sheetId="2" state="hidden" r:id="rId2"/>
  </sheets>
  <definedNames>
    <definedName name="_xlnm._FilterDatabase" localSheetId="0" hidden="1">Planerare!$D$1:$E$26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2" l="1"/>
  <c r="X20" i="2"/>
  <c r="U20" i="2"/>
  <c r="T18" i="2"/>
  <c r="T20" i="2"/>
  <c r="S20" i="2"/>
  <c r="S19" i="2"/>
  <c r="Y19" i="2"/>
  <c r="Y15" i="2"/>
  <c r="R20" i="2"/>
  <c r="R15" i="2"/>
  <c r="AA20" i="2"/>
  <c r="AA16" i="2"/>
  <c r="AA3" i="2"/>
  <c r="Q20" i="2"/>
  <c r="P20" i="2"/>
  <c r="O20" i="2"/>
  <c r="N20" i="2"/>
  <c r="L20" i="2"/>
  <c r="L7" i="2"/>
  <c r="K20" i="2"/>
  <c r="K15" i="2"/>
  <c r="J20" i="2"/>
  <c r="J15" i="2"/>
  <c r="I20" i="2"/>
  <c r="Z20" i="2"/>
  <c r="H20" i="2"/>
  <c r="F20" i="2"/>
  <c r="E20" i="2"/>
  <c r="D20" i="2"/>
  <c r="C15" i="2"/>
  <c r="J17" i="2"/>
  <c r="D13" i="1" l="1"/>
  <c r="C18" i="2"/>
  <c r="D16" i="2" l="1"/>
  <c r="Z17" i="2" l="1"/>
  <c r="Z16" i="2"/>
  <c r="X16" i="2"/>
  <c r="V4" i="2" l="1"/>
  <c r="V10" i="2"/>
  <c r="P4" i="2"/>
  <c r="P14" i="2"/>
  <c r="I6" i="2"/>
  <c r="I3" i="2" s="1"/>
  <c r="C4" i="2" l="1"/>
  <c r="C5" i="2"/>
  <c r="C6" i="2"/>
  <c r="C7" i="2"/>
  <c r="D6" i="1" s="1"/>
  <c r="C8" i="2"/>
  <c r="C9" i="2"/>
  <c r="C10" i="2"/>
  <c r="C11" i="2"/>
  <c r="C12" i="2"/>
  <c r="C13" i="2"/>
  <c r="C14" i="2"/>
  <c r="C16" i="2"/>
  <c r="C17" i="2"/>
  <c r="C19" i="2"/>
  <c r="D17" i="1" s="1"/>
  <c r="C20" i="2"/>
  <c r="D18" i="1" s="1"/>
  <c r="C3" i="2"/>
  <c r="Y6" i="2" l="1"/>
  <c r="X4" i="2"/>
  <c r="W13" i="2"/>
  <c r="W3" i="2"/>
  <c r="V16" i="2"/>
  <c r="U16" i="2"/>
  <c r="U14" i="2"/>
  <c r="U12" i="2"/>
  <c r="T17" i="2"/>
  <c r="T16" i="2"/>
  <c r="T14" i="2"/>
  <c r="S16" i="2"/>
  <c r="R16" i="2"/>
  <c r="R9" i="2"/>
  <c r="D8" i="1" s="1"/>
  <c r="Q16" i="2"/>
  <c r="Q3" i="2"/>
  <c r="P16" i="2"/>
  <c r="O3" i="2"/>
  <c r="O17" i="2"/>
  <c r="O16" i="2"/>
  <c r="O6" i="2"/>
  <c r="N16" i="2"/>
  <c r="N3" i="2"/>
  <c r="M16" i="2"/>
  <c r="M13" i="2"/>
  <c r="M10" i="2"/>
  <c r="M4" i="2"/>
  <c r="L4" i="2"/>
  <c r="L16" i="2"/>
  <c r="L5" i="2"/>
  <c r="K16" i="2"/>
  <c r="K10" i="2"/>
  <c r="J16" i="2"/>
  <c r="J14" i="2"/>
  <c r="J8" i="2"/>
  <c r="D7" i="1" s="1"/>
  <c r="I16" i="2"/>
  <c r="H5" i="2"/>
  <c r="H16" i="2"/>
  <c r="G6" i="2"/>
  <c r="F16" i="2"/>
  <c r="F12" i="2"/>
  <c r="E4" i="2"/>
  <c r="E3" i="2"/>
  <c r="E16" i="2"/>
  <c r="D5" i="2"/>
  <c r="D4" i="2"/>
  <c r="D2" i="1" l="1"/>
  <c r="D11" i="1"/>
  <c r="D14" i="1"/>
  <c r="D5" i="1"/>
  <c r="D9" i="1"/>
  <c r="D12" i="1"/>
  <c r="D15" i="1"/>
  <c r="D16" i="1"/>
  <c r="D10" i="1"/>
  <c r="D4" i="1"/>
  <c r="D3" i="1"/>
</calcChain>
</file>

<file path=xl/sharedStrings.xml><?xml version="1.0" encoding="utf-8"?>
<sst xmlns="http://schemas.openxmlformats.org/spreadsheetml/2006/main" count="72" uniqueCount="72">
  <si>
    <t>delmål</t>
  </si>
  <si>
    <t>Akutpsykiatri</t>
  </si>
  <si>
    <t>Psykiatrisk diagnostik</t>
  </si>
  <si>
    <t>Psykiatrisk juridik</t>
  </si>
  <si>
    <t>Psykofarmakologi</t>
  </si>
  <si>
    <t>Suicidologi</t>
  </si>
  <si>
    <t>Affektiva sjukdomar</t>
  </si>
  <si>
    <t>Beroendelära</t>
  </si>
  <si>
    <t>BUP för vuxenpsykiater</t>
  </si>
  <si>
    <t>Personlighetsstörningar</t>
  </si>
  <si>
    <t>Psykossjukdomar</t>
  </si>
  <si>
    <t>Transkulturell psykiatri</t>
  </si>
  <si>
    <t>Äldrepsykiatri</t>
  </si>
  <si>
    <t xml:space="preserve">Konsultationspsykiatri </t>
  </si>
  <si>
    <t>Medicinsk vetenskap</t>
  </si>
  <si>
    <t>Psykiatri och Samhälle</t>
  </si>
  <si>
    <t>Rättspsykiatri</t>
  </si>
  <si>
    <t>Ätstörningar</t>
  </si>
  <si>
    <t>Neurovetenskap</t>
  </si>
  <si>
    <t>Sexologi</t>
  </si>
  <si>
    <t>Kritisk läkemedelsvärdering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</si>
  <si>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</si>
  <si>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</si>
  <si>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</si>
  <si>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</si>
  <si>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</si>
  <si>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</si>
  <si>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</si>
  <si>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</si>
  <si>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</si>
  <si>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</si>
  <si>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</si>
  <si>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c13</t>
  </si>
  <si>
    <t>a3</t>
  </si>
  <si>
    <t>a4</t>
  </si>
  <si>
    <t>b1</t>
  </si>
  <si>
    <t>b2</t>
  </si>
  <si>
    <t>b3</t>
  </si>
  <si>
    <t xml:space="preserve">Delmål </t>
  </si>
  <si>
    <t>1/0</t>
  </si>
  <si>
    <t xml:space="preserve">Sant falskt övriga kurser </t>
  </si>
  <si>
    <t xml:space="preserve">      </t>
  </si>
  <si>
    <t xml:space="preserve">                 </t>
  </si>
  <si>
    <t>Klicka på cellen för att få fram vilka kurser som täcker delmålet</t>
  </si>
  <si>
    <t>Bocka för vilka METIS-kurser inom psykiatri du har gått eller planerar att gå</t>
  </si>
  <si>
    <t>Bocka för de delmål du uppnått eller planerar att uppnå genom andra (ej METIS-) kurser</t>
  </si>
  <si>
    <t xml:space="preserve">Rutan blir grön då kursdelen av delmålet är täckt. Din handledare avgör om du behöver gå flera kurser för att uppnå kompetenskravet. </t>
  </si>
  <si>
    <t xml:space="preserve">Måluppfyllelse </t>
  </si>
  <si>
    <t>Levnadsvanor</t>
  </si>
  <si>
    <t>ADHD, autism</t>
  </si>
  <si>
    <t>delmål STc1</t>
  </si>
  <si>
    <t>delmål STc2</t>
  </si>
  <si>
    <t>delmål STc3</t>
  </si>
  <si>
    <t>delmål STc4</t>
  </si>
  <si>
    <t>delmål STc5</t>
  </si>
  <si>
    <t>delmål STc6</t>
  </si>
  <si>
    <t>delmål STc7</t>
  </si>
  <si>
    <t>delmål STc8</t>
  </si>
  <si>
    <t>delmål STc10</t>
  </si>
  <si>
    <t>delmål STc11</t>
  </si>
  <si>
    <t>delmål STc13</t>
  </si>
  <si>
    <t>delmål STc14</t>
  </si>
  <si>
    <t>delmål STb1</t>
  </si>
  <si>
    <t>delmål STb2</t>
  </si>
  <si>
    <t>delmål STb3</t>
  </si>
  <si>
    <t>delmål STa3</t>
  </si>
  <si>
    <t>delmål STa4</t>
  </si>
  <si>
    <t>c14</t>
  </si>
  <si>
    <t>OCD</t>
  </si>
  <si>
    <t>Ångest och traumarelaterade syndrom</t>
  </si>
  <si>
    <t>Uppdaterat 220801</t>
  </si>
  <si>
    <t>Klicka på delmålet för att se beskrivningen av det. Hela beskrivningar för varje delmål finns på https://www.socialstyrelsen.se/globalassets/sharepoint-dokument/artikelkatalog/foreskrifter-och-allmanna-rad/2021-2-7194.pdf (s. 603)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</si>
</sst>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Tahoma"/>
      <family val="2"/>
    </font>
    <font>
      <b/>
      <sz val="10"/>
      <color theme="6" tint="-0.249977111117893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5" fillId="0" borderId="2" xfId="0" applyFont="1" applyBorder="1"/>
    <xf numFmtId="0" fontId="5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6" xfId="0" applyFont="1" applyBorder="1"/>
    <xf numFmtId="0" fontId="7" fillId="0" borderId="2" xfId="0" applyFont="1" applyBorder="1"/>
    <xf numFmtId="0" fontId="3" fillId="0" borderId="1" xfId="0" applyFont="1" applyFill="1" applyBorder="1"/>
  </cellXfs>
  <cellStyles count="1">
    <cellStyle name="Normal" xfId="0" builtinId="0"/>
  </cellStyles>
  <dxfs count="10"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6" tint="-0.24994659260841701"/>
      </font>
      <fill>
        <patternFill>
          <bgColor theme="6" tint="0.59996337778862885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DFDBC7"/>
      <color rgb="FFFCFDDB"/>
      <color rgb="FFFBFCCC"/>
      <color rgb="FFFAF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ata!D2" lockText="1" noThreeD="1"/>
</file>

<file path=xl/ctrlProps/ctrlProp10.xml><?xml version="1.0" encoding="utf-8"?>
<formControlPr xmlns="http://schemas.microsoft.com/office/spreadsheetml/2009/9/main" objectType="CheckBox" fmlaLink="Data!L2" lockText="1" noThreeD="1"/>
</file>

<file path=xl/ctrlProps/ctrlProp11.xml><?xml version="1.0" encoding="utf-8"?>
<formControlPr xmlns="http://schemas.microsoft.com/office/spreadsheetml/2009/9/main" objectType="CheckBox" fmlaLink="Data!M2" lockText="1" noThreeD="1"/>
</file>

<file path=xl/ctrlProps/ctrlProp12.xml><?xml version="1.0" encoding="utf-8"?>
<formControlPr xmlns="http://schemas.microsoft.com/office/spreadsheetml/2009/9/main" objectType="CheckBox" fmlaLink="Data!N2" lockText="1" noThreeD="1"/>
</file>

<file path=xl/ctrlProps/ctrlProp13.xml><?xml version="1.0" encoding="utf-8"?>
<formControlPr xmlns="http://schemas.microsoft.com/office/spreadsheetml/2009/9/main" objectType="CheckBox" fmlaLink="Data!O2" lockText="1" noThreeD="1"/>
</file>

<file path=xl/ctrlProps/ctrlProp14.xml><?xml version="1.0" encoding="utf-8"?>
<formControlPr xmlns="http://schemas.microsoft.com/office/spreadsheetml/2009/9/main" objectType="CheckBox" fmlaLink="Data!P2" lockText="1" noThreeD="1"/>
</file>

<file path=xl/ctrlProps/ctrlProp15.xml><?xml version="1.0" encoding="utf-8"?>
<formControlPr xmlns="http://schemas.microsoft.com/office/spreadsheetml/2009/9/main" objectType="CheckBox" fmlaLink="Data!Q2" lockText="1" noThreeD="1"/>
</file>

<file path=xl/ctrlProps/ctrlProp16.xml><?xml version="1.0" encoding="utf-8"?>
<formControlPr xmlns="http://schemas.microsoft.com/office/spreadsheetml/2009/9/main" objectType="CheckBox" fmlaLink="Data!R2" lockText="1" noThreeD="1"/>
</file>

<file path=xl/ctrlProps/ctrlProp17.xml><?xml version="1.0" encoding="utf-8"?>
<formControlPr xmlns="http://schemas.microsoft.com/office/spreadsheetml/2009/9/main" objectType="CheckBox" fmlaLink="Data!S2" lockText="1" noThreeD="1"/>
</file>

<file path=xl/ctrlProps/ctrlProp18.xml><?xml version="1.0" encoding="utf-8"?>
<formControlPr xmlns="http://schemas.microsoft.com/office/spreadsheetml/2009/9/main" objectType="CheckBox" fmlaLink="Data!U2" lockText="1" noThreeD="1"/>
</file>

<file path=xl/ctrlProps/ctrlProp19.xml><?xml version="1.0" encoding="utf-8"?>
<formControlPr xmlns="http://schemas.microsoft.com/office/spreadsheetml/2009/9/main" objectType="CheckBox" fmlaLink="Data!V2" lockText="1" noThreeD="1"/>
</file>

<file path=xl/ctrlProps/ctrlProp2.xml><?xml version="1.0" encoding="utf-8"?>
<formControlPr xmlns="http://schemas.microsoft.com/office/spreadsheetml/2009/9/main" objectType="CheckBox" fmlaLink="Data!T2" lockText="1" noThreeD="1"/>
</file>

<file path=xl/ctrlProps/ctrlProp20.xml><?xml version="1.0" encoding="utf-8"?>
<formControlPr xmlns="http://schemas.microsoft.com/office/spreadsheetml/2009/9/main" objectType="CheckBox" fmlaLink="Data!W2" lockText="1" noThreeD="1"/>
</file>

<file path=xl/ctrlProps/ctrlProp21.xml><?xml version="1.0" encoding="utf-8"?>
<formControlPr xmlns="http://schemas.microsoft.com/office/spreadsheetml/2009/9/main" objectType="CheckBox" fmlaLink="Data!X2" lockText="1" noThreeD="1"/>
</file>

<file path=xl/ctrlProps/ctrlProp22.xml><?xml version="1.0" encoding="utf-8"?>
<formControlPr xmlns="http://schemas.microsoft.com/office/spreadsheetml/2009/9/main" objectType="CheckBox" fmlaLink="Data!Y2" lockText="1" noThreeD="1"/>
</file>

<file path=xl/ctrlProps/ctrlProp23.xml><?xml version="1.0" encoding="utf-8"?>
<formControlPr xmlns="http://schemas.microsoft.com/office/spreadsheetml/2009/9/main" objectType="CheckBox" fmlaLink="Data!B3" lockText="1" noThreeD="1"/>
</file>

<file path=xl/ctrlProps/ctrlProp24.xml><?xml version="1.0" encoding="utf-8"?>
<formControlPr xmlns="http://schemas.microsoft.com/office/spreadsheetml/2009/9/main" objectType="CheckBox" fmlaLink="Data!B4" lockText="1" noThreeD="1"/>
</file>

<file path=xl/ctrlProps/ctrlProp25.xml><?xml version="1.0" encoding="utf-8"?>
<formControlPr xmlns="http://schemas.microsoft.com/office/spreadsheetml/2009/9/main" objectType="CheckBox" fmlaLink="Data!B5" lockText="1" noThreeD="1"/>
</file>

<file path=xl/ctrlProps/ctrlProp26.xml><?xml version="1.0" encoding="utf-8"?>
<formControlPr xmlns="http://schemas.microsoft.com/office/spreadsheetml/2009/9/main" objectType="CheckBox" fmlaLink="Data!B6" lockText="1" noThreeD="1"/>
</file>

<file path=xl/ctrlProps/ctrlProp27.xml><?xml version="1.0" encoding="utf-8"?>
<formControlPr xmlns="http://schemas.microsoft.com/office/spreadsheetml/2009/9/main" objectType="CheckBox" fmlaLink="Data!B7" lockText="1" noThreeD="1"/>
</file>

<file path=xl/ctrlProps/ctrlProp28.xml><?xml version="1.0" encoding="utf-8"?>
<formControlPr xmlns="http://schemas.microsoft.com/office/spreadsheetml/2009/9/main" objectType="CheckBox" fmlaLink="Data!B8" lockText="1" noThreeD="1"/>
</file>

<file path=xl/ctrlProps/ctrlProp29.xml><?xml version="1.0" encoding="utf-8"?>
<formControlPr xmlns="http://schemas.microsoft.com/office/spreadsheetml/2009/9/main" objectType="CheckBox" fmlaLink="Data!B9" lockText="1" noThreeD="1"/>
</file>

<file path=xl/ctrlProps/ctrlProp3.xml><?xml version="1.0" encoding="utf-8"?>
<formControlPr xmlns="http://schemas.microsoft.com/office/spreadsheetml/2009/9/main" objectType="CheckBox" fmlaLink="Data!E2" lockText="1" noThreeD="1"/>
</file>

<file path=xl/ctrlProps/ctrlProp30.xml><?xml version="1.0" encoding="utf-8"?>
<formControlPr xmlns="http://schemas.microsoft.com/office/spreadsheetml/2009/9/main" objectType="CheckBox" fmlaLink="Data!B10" lockText="1" noThreeD="1"/>
</file>

<file path=xl/ctrlProps/ctrlProp31.xml><?xml version="1.0" encoding="utf-8"?>
<formControlPr xmlns="http://schemas.microsoft.com/office/spreadsheetml/2009/9/main" objectType="CheckBox" fmlaLink="Data!B12" lockText="1" noThreeD="1"/>
</file>

<file path=xl/ctrlProps/ctrlProp32.xml><?xml version="1.0" encoding="utf-8"?>
<formControlPr xmlns="http://schemas.microsoft.com/office/spreadsheetml/2009/9/main" objectType="CheckBox" fmlaLink="Data!B13" lockText="1" noThreeD="1"/>
</file>

<file path=xl/ctrlProps/ctrlProp33.xml><?xml version="1.0" encoding="utf-8"?>
<formControlPr xmlns="http://schemas.microsoft.com/office/spreadsheetml/2009/9/main" objectType="CheckBox" fmlaLink="Data!B14" lockText="1" noThreeD="1"/>
</file>

<file path=xl/ctrlProps/ctrlProp34.xml><?xml version="1.0" encoding="utf-8"?>
<formControlPr xmlns="http://schemas.microsoft.com/office/spreadsheetml/2009/9/main" objectType="CheckBox" fmlaLink="Data!B15" lockText="1" noThreeD="1"/>
</file>

<file path=xl/ctrlProps/ctrlProp35.xml><?xml version="1.0" encoding="utf-8"?>
<formControlPr xmlns="http://schemas.microsoft.com/office/spreadsheetml/2009/9/main" objectType="CheckBox" fmlaLink="Data!B16" lockText="1" noThreeD="1"/>
</file>

<file path=xl/ctrlProps/ctrlProp36.xml><?xml version="1.0" encoding="utf-8"?>
<formControlPr xmlns="http://schemas.microsoft.com/office/spreadsheetml/2009/9/main" objectType="CheckBox" fmlaLink="Data!B17" lockText="1" noThreeD="1"/>
</file>

<file path=xl/ctrlProps/ctrlProp37.xml><?xml version="1.0" encoding="utf-8"?>
<formControlPr xmlns="http://schemas.microsoft.com/office/spreadsheetml/2009/9/main" objectType="CheckBox" fmlaLink="Data!B18" lockText="1" noThreeD="1"/>
</file>

<file path=xl/ctrlProps/ctrlProp38.xml><?xml version="1.0" encoding="utf-8"?>
<formControlPr xmlns="http://schemas.microsoft.com/office/spreadsheetml/2009/9/main" objectType="CheckBox" fmlaLink="Data!B19" lockText="1" noThreeD="1"/>
</file>

<file path=xl/ctrlProps/ctrlProp39.xml><?xml version="1.0" encoding="utf-8"?>
<formControlPr xmlns="http://schemas.microsoft.com/office/spreadsheetml/2009/9/main" objectType="CheckBox" fmlaLink="Data!B20" lockText="1" noThreeD="1"/>
</file>

<file path=xl/ctrlProps/ctrlProp4.xml><?xml version="1.0" encoding="utf-8"?>
<formControlPr xmlns="http://schemas.microsoft.com/office/spreadsheetml/2009/9/main" objectType="CheckBox" fmlaLink="Data!F2" lockText="1" noThreeD="1"/>
</file>

<file path=xl/ctrlProps/ctrlProp40.xml><?xml version="1.0" encoding="utf-8"?>
<formControlPr xmlns="http://schemas.microsoft.com/office/spreadsheetml/2009/9/main" objectType="CheckBox" fmlaLink="Data!Z2" lockText="1" noThreeD="1"/>
</file>

<file path=xl/ctrlProps/ctrlProp41.xml><?xml version="1.0" encoding="utf-8"?>
<formControlPr xmlns="http://schemas.microsoft.com/office/spreadsheetml/2009/9/main" objectType="CheckBox" fmlaLink="Data!AA2" lockText="1" noThreeD="1"/>
</file>

<file path=xl/ctrlProps/ctrlProp5.xml><?xml version="1.0" encoding="utf-8"?>
<formControlPr xmlns="http://schemas.microsoft.com/office/spreadsheetml/2009/9/main" objectType="CheckBox" fmlaLink="Data!G2" lockText="1" noThreeD="1"/>
</file>

<file path=xl/ctrlProps/ctrlProp6.xml><?xml version="1.0" encoding="utf-8"?>
<formControlPr xmlns="http://schemas.microsoft.com/office/spreadsheetml/2009/9/main" objectType="CheckBox" fmlaLink="Data!H2" lockText="1" noThreeD="1"/>
</file>

<file path=xl/ctrlProps/ctrlProp7.xml><?xml version="1.0" encoding="utf-8"?>
<formControlPr xmlns="http://schemas.microsoft.com/office/spreadsheetml/2009/9/main" objectType="CheckBox" fmlaLink="Data!I2" lockText="1" noThreeD="1"/>
</file>

<file path=xl/ctrlProps/ctrlProp8.xml><?xml version="1.0" encoding="utf-8"?>
<formControlPr xmlns="http://schemas.microsoft.com/office/spreadsheetml/2009/9/main" objectType="CheckBox" fmlaLink="Data!J2" lockText="1" noThreeD="1"/>
</file>

<file path=xl/ctrlProps/ctrlProp9.xml><?xml version="1.0" encoding="utf-8"?>
<formControlPr xmlns="http://schemas.microsoft.com/office/spreadsheetml/2009/9/main" objectType="CheckBox" fmlaLink="Data!K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142874</xdr:rowOff>
    </xdr:from>
    <xdr:to>
      <xdr:col>1</xdr:col>
      <xdr:colOff>0</xdr:colOff>
      <xdr:row>25</xdr:row>
      <xdr:rowOff>190499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8575" y="142874"/>
          <a:ext cx="1200150" cy="4810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Övriga kurser </a:t>
          </a:r>
        </a:p>
      </xdr:txBody>
    </xdr:sp>
    <xdr:clientData/>
  </xdr:twoCellAnchor>
  <xdr:twoCellAnchor>
    <xdr:from>
      <xdr:col>1</xdr:col>
      <xdr:colOff>47625</xdr:colOff>
      <xdr:row>18</xdr:row>
      <xdr:rowOff>190499</xdr:rowOff>
    </xdr:from>
    <xdr:to>
      <xdr:col>2</xdr:col>
      <xdr:colOff>365760</xdr:colOff>
      <xdr:row>26</xdr:row>
      <xdr:rowOff>133350</xdr:rowOff>
    </xdr:to>
    <xdr:sp macro="" textlink="">
      <xdr:nvSpPr>
        <xdr:cNvPr id="39" name="textruta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76350" y="3619499"/>
          <a:ext cx="2499360" cy="14668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fördjupningskurser</a:t>
          </a:r>
        </a:p>
      </xdr:txBody>
    </xdr:sp>
    <xdr:clientData/>
  </xdr:twoCellAnchor>
  <xdr:twoCellAnchor>
    <xdr:from>
      <xdr:col>1</xdr:col>
      <xdr:colOff>47625</xdr:colOff>
      <xdr:row>7</xdr:row>
      <xdr:rowOff>152400</xdr:rowOff>
    </xdr:from>
    <xdr:to>
      <xdr:col>2</xdr:col>
      <xdr:colOff>365760</xdr:colOff>
      <xdr:row>18</xdr:row>
      <xdr:rowOff>142876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76350" y="1485900"/>
          <a:ext cx="2499360" cy="20859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sjukdomslära</a:t>
          </a:r>
        </a:p>
      </xdr:txBody>
    </xdr:sp>
    <xdr:clientData/>
  </xdr:twoCellAnchor>
  <xdr:twoCellAnchor>
    <xdr:from>
      <xdr:col>1</xdr:col>
      <xdr:colOff>47624</xdr:colOff>
      <xdr:row>0</xdr:row>
      <xdr:rowOff>142874</xdr:rowOff>
    </xdr:from>
    <xdr:to>
      <xdr:col>2</xdr:col>
      <xdr:colOff>373380</xdr:colOff>
      <xdr:row>7</xdr:row>
      <xdr:rowOff>123825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12544" y="142874"/>
          <a:ext cx="2566036" cy="1261111"/>
        </a:xfrm>
        <a:prstGeom prst="rect">
          <a:avLst/>
        </a:prstGeom>
        <a:solidFill>
          <a:srgbClr val="FCFD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grundkurser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85724</xdr:colOff>
          <xdr:row>2</xdr:row>
          <xdr:rowOff>0</xdr:rowOff>
        </xdr:from>
        <xdr:to>
          <xdr:col>1</xdr:col>
          <xdr:colOff>1838325</xdr:colOff>
          <xdr:row>6</xdr:row>
          <xdr:rowOff>104775</xdr:rowOff>
        </xdr:to>
        <xdr:grpSp>
          <xdr:nvGrpSpPr>
            <xdr:cNvPr id="2" name="Grup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14449" y="381000"/>
              <a:ext cx="1752601" cy="866775"/>
              <a:chOff x="1076324" y="209549"/>
              <a:chExt cx="1514475" cy="971552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076325" y="209549"/>
                <a:ext cx="742950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Akutpsykiatri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076324" y="390524"/>
                <a:ext cx="1514475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Psykiatrisk diagnostik </a:t>
                </a:r>
              </a:p>
            </xdr:txBody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076324" y="590550"/>
                <a:ext cx="126682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Psykiatrisk juridik  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076324" y="781049"/>
                <a:ext cx="147637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Psykofarmakologi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076325" y="971551"/>
                <a:ext cx="7429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Suicidologi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85724</xdr:colOff>
          <xdr:row>8</xdr:row>
          <xdr:rowOff>180975</xdr:rowOff>
        </xdr:from>
        <xdr:to>
          <xdr:col>2</xdr:col>
          <xdr:colOff>228599</xdr:colOff>
          <xdr:row>18</xdr:row>
          <xdr:rowOff>133350</xdr:rowOff>
        </xdr:to>
        <xdr:grpSp>
          <xdr:nvGrpSpPr>
            <xdr:cNvPr id="3" name="Grup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314449" y="1704975"/>
              <a:ext cx="2324100" cy="1857375"/>
              <a:chOff x="1076324" y="1276349"/>
              <a:chExt cx="1665345" cy="2107802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076325" y="1276349"/>
                <a:ext cx="15049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Affektiva sjukdomar 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076325" y="14668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Beroendelära 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076325" y="16573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BUP för vuxenpsykiatrer 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076324" y="1847851"/>
                <a:ext cx="1512256" cy="2175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Konsultationspsykiatri och psykosomatik 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076324" y="2029336"/>
                <a:ext cx="1665345" cy="2495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ADHD, autism och intellektuell funktionsnedsättning 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076325" y="2228848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Personlighetsyndrom 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076325" y="24193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Psykossjukdomar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076324" y="2619376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Transkulturell psykiatri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076324" y="2809874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OCD</a:t>
                </a:r>
              </a:p>
            </xdr:txBody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076324" y="3184126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Äldrepsykiatri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20</xdr:row>
          <xdr:rowOff>19045</xdr:rowOff>
        </xdr:from>
        <xdr:to>
          <xdr:col>2</xdr:col>
          <xdr:colOff>0</xdr:colOff>
          <xdr:row>26</xdr:row>
          <xdr:rowOff>95243</xdr:rowOff>
        </xdr:to>
        <xdr:grpSp>
          <xdr:nvGrpSpPr>
            <xdr:cNvPr id="4" name="Grup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314450" y="3829045"/>
              <a:ext cx="2095500" cy="1219198"/>
              <a:chOff x="1076325" y="3241609"/>
              <a:chExt cx="1466850" cy="1162502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076325" y="3404855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 och samhälle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076325" y="3241609"/>
                <a:ext cx="1466850" cy="2095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Medicinsk vetenskap 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1076325" y="3559026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Rättspsykiatri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1076325" y="3722279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Ätstörningar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076325" y="3876454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Neurovetenskap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1076325" y="4030622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Sexologi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1076325" y="4194561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Kritisk läkemedelsvärdering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161925</xdr:rowOff>
        </xdr:from>
        <xdr:to>
          <xdr:col>1</xdr:col>
          <xdr:colOff>0</xdr:colOff>
          <xdr:row>19</xdr:row>
          <xdr:rowOff>31161</xdr:rowOff>
        </xdr:to>
        <xdr:grpSp>
          <xdr:nvGrpSpPr>
            <xdr:cNvPr id="7" name="Grup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52400" y="352425"/>
              <a:ext cx="1076325" cy="3298236"/>
              <a:chOff x="152400" y="236343"/>
              <a:chExt cx="1257300" cy="2681103"/>
            </a:xfrm>
          </xdr:grpSpPr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  <a:ext uri="{FF2B5EF4-FFF2-40B4-BE49-F238E27FC236}">
                    <a16:creationId xmlns:a16="http://schemas.microsoft.com/office/drawing/2014/main" id="{00000000-0008-0000-0000-000020080000}"/>
                  </a:ext>
                </a:extLst>
              </xdr:cNvPr>
              <xdr:cNvSpPr/>
            </xdr:nvSpPr>
            <xdr:spPr bwMode="auto">
              <a:xfrm>
                <a:off x="152400" y="2363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STc1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  <a:ext uri="{FF2B5EF4-FFF2-40B4-BE49-F238E27FC236}">
                    <a16:creationId xmlns:a16="http://schemas.microsoft.com/office/drawing/2014/main" id="{00000000-0008-0000-0000-000021080000}"/>
                  </a:ext>
                </a:extLst>
              </xdr:cNvPr>
              <xdr:cNvSpPr/>
            </xdr:nvSpPr>
            <xdr:spPr bwMode="auto">
              <a:xfrm>
                <a:off x="152400" y="3887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STc2</a:t>
                </a:r>
              </a:p>
            </xdr:txBody>
          </xdr:sp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  <a:ext uri="{FF2B5EF4-FFF2-40B4-BE49-F238E27FC236}">
                    <a16:creationId xmlns:a16="http://schemas.microsoft.com/office/drawing/2014/main" id="{00000000-0008-0000-0000-000022080000}"/>
                  </a:ext>
                </a:extLst>
              </xdr:cNvPr>
              <xdr:cNvSpPr/>
            </xdr:nvSpPr>
            <xdr:spPr bwMode="auto">
              <a:xfrm>
                <a:off x="152400" y="541142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STc3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  <a:ext uri="{FF2B5EF4-FFF2-40B4-BE49-F238E27FC236}">
                    <a16:creationId xmlns:a16="http://schemas.microsoft.com/office/drawing/2014/main" id="{00000000-0008-0000-0000-000023080000}"/>
                  </a:ext>
                </a:extLst>
              </xdr:cNvPr>
              <xdr:cNvSpPr/>
            </xdr:nvSpPr>
            <xdr:spPr bwMode="auto">
              <a:xfrm>
                <a:off x="152400" y="6935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STc4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  <a:ext uri="{FF2B5EF4-FFF2-40B4-BE49-F238E27FC236}">
                    <a16:creationId xmlns:a16="http://schemas.microsoft.com/office/drawing/2014/main" id="{00000000-0008-0000-0000-000024080000}"/>
                  </a:ext>
                </a:extLst>
              </xdr:cNvPr>
              <xdr:cNvSpPr/>
            </xdr:nvSpPr>
            <xdr:spPr bwMode="auto">
              <a:xfrm>
                <a:off x="152400" y="8459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STc5</a:t>
                </a:r>
              </a:p>
            </xdr:txBody>
          </xdr:sp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  <a:ext uri="{FF2B5EF4-FFF2-40B4-BE49-F238E27FC236}">
                    <a16:creationId xmlns:a16="http://schemas.microsoft.com/office/drawing/2014/main" id="{00000000-0008-0000-0000-000025080000}"/>
                  </a:ext>
                </a:extLst>
              </xdr:cNvPr>
              <xdr:cNvSpPr/>
            </xdr:nvSpPr>
            <xdr:spPr bwMode="auto">
              <a:xfrm>
                <a:off x="152400" y="9983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STc6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  <a:ext uri="{FF2B5EF4-FFF2-40B4-BE49-F238E27FC236}">
                    <a16:creationId xmlns:a16="http://schemas.microsoft.com/office/drawing/2014/main" id="{00000000-0008-0000-0000-000026080000}"/>
                  </a:ext>
                </a:extLst>
              </xdr:cNvPr>
              <xdr:cNvSpPr/>
            </xdr:nvSpPr>
            <xdr:spPr bwMode="auto">
              <a:xfrm>
                <a:off x="152400" y="1150743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STc7</a:t>
                </a:r>
              </a:p>
            </xdr:txBody>
          </xdr:sp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  <a:ext uri="{FF2B5EF4-FFF2-40B4-BE49-F238E27FC236}">
                    <a16:creationId xmlns:a16="http://schemas.microsoft.com/office/drawing/2014/main" id="{00000000-0008-0000-0000-000027080000}"/>
                  </a:ext>
                </a:extLst>
              </xdr:cNvPr>
              <xdr:cNvSpPr/>
            </xdr:nvSpPr>
            <xdr:spPr bwMode="auto">
              <a:xfrm>
                <a:off x="152400" y="1310884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STc8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152400" y="1468573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STc10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152400" y="1620971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STc11</a:t>
                </a:r>
              </a:p>
            </xdr:txBody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  <a:ext uri="{FF2B5EF4-FFF2-40B4-BE49-F238E27FC236}">
                    <a16:creationId xmlns:a16="http://schemas.microsoft.com/office/drawing/2014/main" id="{00000000-0008-0000-0000-00002B080000}"/>
                  </a:ext>
                </a:extLst>
              </xdr:cNvPr>
              <xdr:cNvSpPr/>
            </xdr:nvSpPr>
            <xdr:spPr bwMode="auto">
              <a:xfrm>
                <a:off x="152400" y="1788858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STc13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  <a:ext uri="{FF2B5EF4-FFF2-40B4-BE49-F238E27FC236}">
                    <a16:creationId xmlns:a16="http://schemas.microsoft.com/office/drawing/2014/main" id="{00000000-0008-0000-0000-00002C080000}"/>
                  </a:ext>
                </a:extLst>
              </xdr:cNvPr>
              <xdr:cNvSpPr/>
            </xdr:nvSpPr>
            <xdr:spPr bwMode="auto">
              <a:xfrm>
                <a:off x="152400" y="1941258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STc14</a:t>
                </a:r>
              </a:p>
            </xdr:txBody>
          </xdr:sp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  <a:ext uri="{FF2B5EF4-FFF2-40B4-BE49-F238E27FC236}">
                    <a16:creationId xmlns:a16="http://schemas.microsoft.com/office/drawing/2014/main" id="{00000000-0008-0000-0000-00002D080000}"/>
                  </a:ext>
                </a:extLst>
              </xdr:cNvPr>
              <xdr:cNvSpPr/>
            </xdr:nvSpPr>
            <xdr:spPr bwMode="auto">
              <a:xfrm>
                <a:off x="152400" y="2093658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STb1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  <a:ext uri="{FF2B5EF4-FFF2-40B4-BE49-F238E27FC236}">
                    <a16:creationId xmlns:a16="http://schemas.microsoft.com/office/drawing/2014/main" id="{00000000-0008-0000-0000-00002E080000}"/>
                  </a:ext>
                </a:extLst>
              </xdr:cNvPr>
              <xdr:cNvSpPr/>
            </xdr:nvSpPr>
            <xdr:spPr bwMode="auto">
              <a:xfrm>
                <a:off x="152400" y="2246057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STb2</a:t>
                </a:r>
              </a:p>
            </xdr:txBody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  <a:ext uri="{FF2B5EF4-FFF2-40B4-BE49-F238E27FC236}">
                    <a16:creationId xmlns:a16="http://schemas.microsoft.com/office/drawing/2014/main" id="{00000000-0008-0000-0000-00002F080000}"/>
                  </a:ext>
                </a:extLst>
              </xdr:cNvPr>
              <xdr:cNvSpPr/>
            </xdr:nvSpPr>
            <xdr:spPr bwMode="auto">
              <a:xfrm>
                <a:off x="152400" y="2398469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STb3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  <a:ext uri="{FF2B5EF4-FFF2-40B4-BE49-F238E27FC236}">
                    <a16:creationId xmlns:a16="http://schemas.microsoft.com/office/drawing/2014/main" id="{00000000-0008-0000-0000-000032080000}"/>
                  </a:ext>
                </a:extLst>
              </xdr:cNvPr>
              <xdr:cNvSpPr/>
            </xdr:nvSpPr>
            <xdr:spPr bwMode="auto">
              <a:xfrm>
                <a:off x="152400" y="254595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STa3</a:t>
                </a:r>
              </a:p>
            </xdr:txBody>
          </xdr:sp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  <a:ext uri="{FF2B5EF4-FFF2-40B4-BE49-F238E27FC236}">
                    <a16:creationId xmlns:a16="http://schemas.microsoft.com/office/drawing/2014/main" id="{00000000-0008-0000-0000-000033080000}"/>
                  </a:ext>
                </a:extLst>
              </xdr:cNvPr>
              <xdr:cNvSpPr/>
            </xdr:nvSpPr>
            <xdr:spPr bwMode="auto">
              <a:xfrm>
                <a:off x="152400" y="2698371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STa4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76200</xdr:rowOff>
        </xdr:from>
        <xdr:to>
          <xdr:col>2</xdr:col>
          <xdr:colOff>0</xdr:colOff>
          <xdr:row>7</xdr:row>
          <xdr:rowOff>95250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Levnadsvanor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161925</xdr:rowOff>
        </xdr:from>
        <xdr:to>
          <xdr:col>1</xdr:col>
          <xdr:colOff>2143125</xdr:colOff>
          <xdr:row>17</xdr:row>
          <xdr:rowOff>152400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Ångest och traumarelaterade syndrom 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D1:E26" totalsRowShown="0" headerRowDxfId="5" headerRowBorderDxfId="4" tableBorderDxfId="3" totalsRowBorderDxfId="2">
  <tableColumns count="2">
    <tableColumn id="1" xr3:uid="{00000000-0010-0000-0000-000001000000}" name="Måluppfyllelse " dataDxfId="1"/>
    <tableColumn id="2" xr3:uid="{00000000-0010-0000-0000-000002000000}" name="Delmål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H32"/>
  <sheetViews>
    <sheetView tabSelected="1" workbookViewId="0">
      <selection activeCell="A34" sqref="A34"/>
    </sheetView>
  </sheetViews>
  <sheetFormatPr defaultRowHeight="15" x14ac:dyDescent="0.25"/>
  <cols>
    <col min="1" max="1" width="18.42578125" customWidth="1"/>
    <col min="2" max="2" width="32.7109375" customWidth="1"/>
    <col min="3" max="3" width="6.7109375" customWidth="1"/>
    <col min="4" max="4" width="21" bestFit="1" customWidth="1"/>
    <col min="5" max="5" width="21.28515625" customWidth="1"/>
    <col min="7" max="7" width="21.85546875" customWidth="1"/>
  </cols>
  <sheetData>
    <row r="1" spans="2:8" x14ac:dyDescent="0.25">
      <c r="B1" s="1"/>
      <c r="D1" s="2" t="s">
        <v>47</v>
      </c>
      <c r="E1" s="3" t="s">
        <v>38</v>
      </c>
      <c r="G1" s="1"/>
    </row>
    <row r="2" spans="2:8" x14ac:dyDescent="0.25">
      <c r="B2" s="1"/>
      <c r="D2" s="4" t="str">
        <f>IF(SUM(Data!C3:AA3)&gt;=1,"Delmål STc1: uppfyllt","Delmål STc1: ej uppfyllt")</f>
        <v>Delmål STc1: ej uppfyllt</v>
      </c>
      <c r="E2" s="7" t="s">
        <v>50</v>
      </c>
      <c r="G2" s="1"/>
    </row>
    <row r="3" spans="2:8" x14ac:dyDescent="0.25">
      <c r="B3" s="1"/>
      <c r="D3" s="4" t="str">
        <f>IF(SUM(Data!C4:Z4)&gt;=1,"Delmål STc2: uppfyllt","Delmål STc2: ej uppfyllt")</f>
        <v>Delmål STc2: ej uppfyllt</v>
      </c>
      <c r="E3" s="7" t="s">
        <v>51</v>
      </c>
      <c r="G3" s="1"/>
    </row>
    <row r="4" spans="2:8" x14ac:dyDescent="0.25">
      <c r="B4" s="1"/>
      <c r="D4" s="4" t="str">
        <f>IF(SUM(Data!C5:Z5)&gt;=1,"Delmål STc3: uppfyllt","Delmål STc3: ej uppfyllt")</f>
        <v>Delmål STc3: ej uppfyllt</v>
      </c>
      <c r="E4" s="7" t="s">
        <v>52</v>
      </c>
      <c r="G4" s="1"/>
    </row>
    <row r="5" spans="2:8" x14ac:dyDescent="0.25">
      <c r="B5" s="1"/>
      <c r="D5" s="4" t="str">
        <f>IF(SUM(Data!C6:Z6)&gt;=1,"Delmål STc4: uppfyllt","Delmål STc4: ej uppfyllt")</f>
        <v>Delmål STc4: ej uppfyllt</v>
      </c>
      <c r="E5" s="7" t="s">
        <v>53</v>
      </c>
      <c r="G5" s="1"/>
    </row>
    <row r="6" spans="2:8" x14ac:dyDescent="0.25">
      <c r="B6" s="1"/>
      <c r="D6" s="4" t="str">
        <f>IF(SUM(Data!C7:Z7)&gt;=1,"Delmål STc5: uppfyllt","Delmål STc5: ej uppfyllt")</f>
        <v>Delmål STc5: ej uppfyllt</v>
      </c>
      <c r="E6" s="7" t="s">
        <v>54</v>
      </c>
      <c r="G6" s="1"/>
    </row>
    <row r="7" spans="2:8" x14ac:dyDescent="0.25">
      <c r="B7" s="1"/>
      <c r="D7" s="4" t="str">
        <f>IF(SUM(Data!C8:Z8)&gt;=1,"Delmål STc6: uppfyllt","Delmål STc6: ej uppfyllt")</f>
        <v>Delmål STc6: ej uppfyllt</v>
      </c>
      <c r="E7" s="7" t="s">
        <v>55</v>
      </c>
      <c r="G7" s="1"/>
    </row>
    <row r="8" spans="2:8" x14ac:dyDescent="0.25">
      <c r="B8" s="1"/>
      <c r="D8" s="4" t="str">
        <f>IF(SUM(Data!C9:Z9)&gt;=1,"Delmål STc7: uppfyllt","Delmål STc7: ej uppfyllt")</f>
        <v>Delmål STc7: ej uppfyllt</v>
      </c>
      <c r="E8" s="7" t="s">
        <v>56</v>
      </c>
      <c r="G8" s="1"/>
    </row>
    <row r="9" spans="2:8" x14ac:dyDescent="0.25">
      <c r="B9" s="1"/>
      <c r="D9" s="4" t="str">
        <f>IF(SUM(Data!C10:Z10)&gt;=1,"Delmål STc8: uppfyllt","Delmål STc8: ej uppfyllt")</f>
        <v>Delmål STc8: ej uppfyllt</v>
      </c>
      <c r="E9" s="7" t="s">
        <v>57</v>
      </c>
      <c r="G9" s="1"/>
    </row>
    <row r="10" spans="2:8" x14ac:dyDescent="0.25">
      <c r="B10" s="1"/>
      <c r="D10" s="4" t="str">
        <f>IF(SUM(Data!C12:Z12)&gt;=1,"Delmål STc10: uppfyllt","Delmål STc10: ej uppfyllt")</f>
        <v>Delmål STc10: ej uppfyllt</v>
      </c>
      <c r="E10" s="7" t="s">
        <v>58</v>
      </c>
      <c r="G10" s="1"/>
    </row>
    <row r="11" spans="2:8" x14ac:dyDescent="0.25">
      <c r="B11" s="1"/>
      <c r="D11" s="11" t="str">
        <f>IF(SUM(Data!C13:Z13)&gt;=1,"Delmål STc11: uppfyllt","Delmål STc11: ej uppfyllt")</f>
        <v>Delmål STc11: ej uppfyllt</v>
      </c>
      <c r="E11" s="12" t="s">
        <v>59</v>
      </c>
      <c r="G11" s="1"/>
    </row>
    <row r="12" spans="2:8" x14ac:dyDescent="0.25">
      <c r="B12" s="1"/>
      <c r="D12" s="11" t="str">
        <f>IF(SUM(Data!C14:Z14)&gt;=1,"Delmål STc13: uppfyllt","Delmål STc13: ej uppfyllt")</f>
        <v>Delmål STc13: ej uppfyllt</v>
      </c>
      <c r="E12" s="12" t="s">
        <v>60</v>
      </c>
    </row>
    <row r="13" spans="2:8" x14ac:dyDescent="0.25">
      <c r="B13" s="1"/>
      <c r="D13" s="11" t="str">
        <f>IF(SUM(Data!C15:Z15)&gt;=1,"Delmål STc14: uppfyllt","Delmål STc14: ej uppfyllt")</f>
        <v>Delmål STc14: ej uppfyllt</v>
      </c>
      <c r="E13" s="12" t="s">
        <v>61</v>
      </c>
    </row>
    <row r="14" spans="2:8" x14ac:dyDescent="0.25">
      <c r="B14" s="1"/>
      <c r="D14" s="11" t="str">
        <f>IF(SUM(Data!C16:AA16)&gt;=1,"Delmål STb1: uppfyllt","Delmål STb1: ej uppfyllt")</f>
        <v>Delmål STb1: ej uppfyllt</v>
      </c>
      <c r="E14" s="12" t="s">
        <v>62</v>
      </c>
      <c r="H14" t="s">
        <v>41</v>
      </c>
    </row>
    <row r="15" spans="2:8" x14ac:dyDescent="0.25">
      <c r="B15" s="1"/>
      <c r="D15" s="11" t="str">
        <f>IF(SUM(Data!C17:Z17)&gt;=1,"Delmål STb2: uppfyllt","Delmål STb2: ej uppfyllt")</f>
        <v>Delmål STb2: ej uppfyllt</v>
      </c>
      <c r="E15" s="12" t="s">
        <v>63</v>
      </c>
    </row>
    <row r="16" spans="2:8" x14ac:dyDescent="0.25">
      <c r="B16" s="1"/>
      <c r="D16" s="11" t="str">
        <f>IF(SUM(Data!C18:Z18)&gt;=1,"Delmål STb3: uppfyllt","Delmål STb3: ej uppfyllt")</f>
        <v>Delmål STb3: ej uppfyllt</v>
      </c>
      <c r="E16" s="12" t="s">
        <v>64</v>
      </c>
    </row>
    <row r="17" spans="1:5" x14ac:dyDescent="0.25">
      <c r="B17" s="1"/>
      <c r="D17" s="11" t="str">
        <f>IF(SUM(Data!C19:Z19)&gt;=1,"Delmål STa3: uppfyllt","Delmål STa3: ej uppfyllt")</f>
        <v>Delmål STa3: ej uppfyllt</v>
      </c>
      <c r="E17" s="12" t="s">
        <v>65</v>
      </c>
    </row>
    <row r="18" spans="1:5" x14ac:dyDescent="0.25">
      <c r="B18" s="1"/>
      <c r="D18" s="11" t="str">
        <f>IF(SUM(Data!C20:AA20)&gt;=1,"Delmål STa4: uppfyllt","Delmål STa4: ej uppfyllt")</f>
        <v>Delmål STa4: ej uppfyllt</v>
      </c>
      <c r="E18" s="12" t="s">
        <v>66</v>
      </c>
    </row>
    <row r="19" spans="1:5" x14ac:dyDescent="0.25">
      <c r="B19" s="1"/>
      <c r="D19" s="11"/>
      <c r="E19" s="12"/>
    </row>
    <row r="20" spans="1:5" x14ac:dyDescent="0.25">
      <c r="B20" s="1"/>
      <c r="D20" s="9"/>
      <c r="E20" s="7"/>
    </row>
    <row r="21" spans="1:5" x14ac:dyDescent="0.25">
      <c r="B21" s="1"/>
      <c r="D21" s="9"/>
      <c r="E21" s="7"/>
    </row>
    <row r="22" spans="1:5" x14ac:dyDescent="0.25">
      <c r="B22" s="1"/>
      <c r="D22" s="4"/>
      <c r="E22" s="7"/>
    </row>
    <row r="23" spans="1:5" x14ac:dyDescent="0.25">
      <c r="B23" s="1"/>
      <c r="D23" s="13"/>
      <c r="E23" s="7"/>
    </row>
    <row r="24" spans="1:5" x14ac:dyDescent="0.25">
      <c r="B24" s="1"/>
      <c r="D24" s="4"/>
      <c r="E24" s="7"/>
    </row>
    <row r="25" spans="1:5" x14ac:dyDescent="0.25">
      <c r="B25" s="1"/>
      <c r="D25" s="9"/>
      <c r="E25" s="7"/>
    </row>
    <row r="26" spans="1:5" x14ac:dyDescent="0.25">
      <c r="B26" s="1"/>
      <c r="D26" s="10"/>
      <c r="E26" s="8"/>
    </row>
    <row r="27" spans="1:5" ht="89.25" customHeight="1" x14ac:dyDescent="0.25">
      <c r="A27" s="6"/>
    </row>
    <row r="28" spans="1:5" ht="132" x14ac:dyDescent="0.25">
      <c r="A28" s="6" t="s">
        <v>45</v>
      </c>
      <c r="B28" s="6" t="s">
        <v>44</v>
      </c>
      <c r="D28" s="6" t="s">
        <v>46</v>
      </c>
      <c r="E28" s="6" t="s">
        <v>71</v>
      </c>
    </row>
    <row r="29" spans="1:5" ht="36" x14ac:dyDescent="0.25">
      <c r="D29" s="6" t="s">
        <v>43</v>
      </c>
    </row>
    <row r="30" spans="1:5" x14ac:dyDescent="0.25">
      <c r="A30" t="s">
        <v>70</v>
      </c>
    </row>
    <row r="32" spans="1:5" x14ac:dyDescent="0.25">
      <c r="D32" t="s">
        <v>42</v>
      </c>
    </row>
  </sheetData>
  <sheetProtection algorithmName="SHA-512" hashValue="Fm0BSYABMkiOe9ytbC8GRWHxoAyjWhVxNo7XBqsaCuWIMkpHJKgPtL+K/WUOf2b+4K+c7GnRQbbPdQjGPmzb5g==" saltValue="R+tKzbi9n2fYE9Z+R+FdLg==" spinCount="100000" sheet="1" objects="1" scenarios="1"/>
  <conditionalFormatting sqref="D20 D1:D18 D22:D24">
    <cfRule type="endsWith" dxfId="9" priority="4" operator="endsWith" text="ej uppfyllt">
      <formula>RIGHT(D1,LEN("ej uppfyllt"))="ej uppfyllt"</formula>
    </cfRule>
  </conditionalFormatting>
  <conditionalFormatting sqref="D20 D2:D18 D22:D24">
    <cfRule type="endsWith" dxfId="8" priority="3" operator="endsWith" text=": uppfyllt">
      <formula>RIGHT(D2,LEN(": uppfyllt"))=": uppfyllt"</formula>
    </cfRule>
  </conditionalFormatting>
  <conditionalFormatting sqref="G4">
    <cfRule type="expression" dxfId="7" priority="2">
      <formula>G2="delmål c1"</formula>
    </cfRule>
  </conditionalFormatting>
  <conditionalFormatting sqref="G3:G4">
    <cfRule type="expression" dxfId="6" priority="1">
      <formula>G2="delmål c2"</formula>
    </cfRule>
  </conditionalFormatting>
  <dataValidations count="39">
    <dataValidation allowBlank="1" showInputMessage="1" showErrorMessage="1" promptTitle="Delmål:" prompt="Medarbetarskap, ledarskap och pedagogik_x000a_- Ta ansvar för det kontinuerliga lärandet på arbetsplatsen _x000a_- Utöva ledarskap i det dagliga arbetet_x000a_- Samarbeta i nätverk kring patienten _x000a_- Planera och genomföra undervisning_x000a_" sqref="E21" xr:uid="{00000000-0002-0000-0000-000000000000}"/>
    <dataValidation allowBlank="1" showInputMessage="1" showErrorMessage="1" promptTitle="Delmål: " prompt="Etik, mångfald och jämlikhet_x000a_- Medicinsk-etiska principer samt kunna identifiera etiska problem och analysera dessa på ett strukturerat sätt_x000a_- Hantera värdekonflikter i det dagliga arbetet. _x000a_- Bemöta människor som individer och med respekt " sqref="E22" xr:uid="{00000000-0002-0000-0000-000001000000}"/>
    <dataValidation allowBlank="1" showInputMessage="1" showErrorMessage="1" promptTitle="Delmål: " prompt="-Kunna tillämpa medicinskt vetenskapliga metoder och forskningsetiska principer_x000a_-Kunna kritiskt granska och värdera medicinsk vetenskaplig information_x000a_-kunna ta ett ansvar för att medicinsk vetenskaplig kunskap omsätts och tillämpas i hälso-och sjukvården" sqref="E17" xr:uid="{00000000-0002-0000-0000-000002000000}"/>
    <dataValidation allowBlank="1" showInputMessage="1" showErrorMessage="1" promptTitle="Delmål: " prompt="- kunna analysera etiska problem_x000a_med utgångspunkt i medicinsketiska principer" sqref="E18" xr:uid="{00000000-0002-0000-0000-000003000000}"/>
    <dataValidation allowBlank="1" showInputMessage="1" showErrorMessage="1" promptTitle="Delmål: " prompt="Medicinsk vetenskap_x000a_- Uppvisa fördjupade kunskaper om medicinskt vetenskapliga metoder och etiska principer_x000a_- Kritiskt granska och värdera medicinsk vetenskaplig information_x000a_- Medicinskt förhållningssätt till rutiner och arbetssätt i dagligt arbete" sqref="E25" xr:uid="{00000000-0002-0000-0000-000004000000}"/>
    <dataValidation allowBlank="1" showInputMessage="1" showErrorMessage="1" promptTitle="Delmål: " prompt="Lagar och andra föreskrifter samt hälso- och sjukvårdens organisation_x000a_- Kunskap om lagar och föreskrifter gällande inom hälso- och sjukvården och för dess personal_x000a_- Hälso- och sjukvårdens organisation och administration _x000a_" sqref="E26" xr:uid="{00000000-0002-0000-0000-000005000000}"/>
    <dataValidation allowBlank="1" showInputMessage="1" showErrorMessage="1" promptTitle="Delmål:" prompt="- Kunna göra patienter och närstående delaktiga i vård och behandling_x000a_- Kunna ge patienter och närstående svåra besked respektfullt,_x000a_empatiskt och med lyhördhet _x000a_- kunna stödja patienter i att hantera en förändrad livssituation" sqref="E14" xr:uid="{00000000-0002-0000-0000-000006000000}"/>
    <dataValidation allowBlank="1" showInputMessage="1" showErrorMessage="1" promptTitle="Delmål: " prompt="- Kunna vägleda patienter i frågor om levnadsvanor i syfte att förbättra hälsa och förebygga sjukdomar_x000a_- Kunna stödja patienter i att upprätthålla friska funktioner i samband med sjukdom och behandling" sqref="E15" xr:uid="{00000000-0002-0000-0000-000007000000}"/>
    <dataValidation allowBlank="1" showInputMessage="1" showErrorMessage="1" promptTitle="Delmål: " prompt="- Kunna tillämpa metoder inom försäkringsmedicin som en del av behandlingen av den enskilda patienten_x000a_- kunna samverka i försäkringsmedicinska frågor som rör den enskilda patienten med aktörer inom och utanför hälso- och sjukvården_x000a_" sqref="E16" xr:uid="{00000000-0002-0000-0000-000008000000}"/>
    <dataValidation allowBlank="1" showInputMessage="1" showErrorMessage="1" promptTitle="Delmål: " prompt="- behärska handläggning av vanliga och viktiga psykiska sjukdomar med betoning på de stora folksjukdomarna, såsom affektiva sjukdomar, ångestsyndrom, psykossjukdomar._x000a_- Ha kunskap om bakomliggande mekanismer för uppkomsten av dessa och om deras behandling" sqref="E2" xr:uid="{00000000-0002-0000-0000-00000B000000}"/>
    <dataValidation allowBlank="1" showInputMessage="1" showErrorMessage="1" promptTitle="Delmål: " prompt="- Kunna handlägga övriga psykiska sjukdomar" sqref="E3" xr:uid="{00000000-0002-0000-0000-00000C000000}"/>
    <dataValidation allowBlank="1" showInputMessage="1" showErrorMessage="1" promptTitle="Delmål:" prompt="- kunna handlägga akutpsykiatriska tillstånd samt kunna initialt_x000a_handlägga katastrofpsykiatriska situationer" sqref="E4" xr:uid="{00000000-0002-0000-0000-00000D000000}"/>
    <dataValidation allowBlank="1" showInputMessage="1" showErrorMessage="1" promptTitle="Delmål: " prompt="- behärska psykofarmakologisk_x000a_och elektrokonvulsiv behandling" sqref="E5" xr:uid="{00000000-0002-0000-0000-00000E000000}"/>
    <dataValidation allowBlank="1" showInputMessage="1" showErrorMessage="1" promptTitle="Delmål:" prompt="- ha kunskap om differentialdiagnostik mellan internmedicinska_x000a_och neurologiska sjukdomar respektive psykiska sjukdomar_x000a_- kunna upptäcka och initialt handlägga somatiska tillstånd hos_x000a_patienter med psykisk sjukdom" sqref="E6" xr:uid="{00000000-0002-0000-0000-00000F000000}"/>
    <dataValidation allowBlank="1" showInputMessage="1" showErrorMessage="1" promptTitle="Delmål:" prompt="- kunna handlägga vanliga substansberoendetillstånd samt ha_x000a_kunskap om deras samsjuklighet med internmedicinska tillstånd_x000a_och övriga psykiska sjukdomar" sqref="E7" xr:uid="{00000000-0002-0000-0000-000010000000}"/>
    <dataValidation allowBlank="1" showInputMessage="1" showErrorMessage="1" promptTitle="Delmål: " prompt="- ha kunskap om neurodegenerativa sjukdomar med tonvikt på_x000a_viktiga demenstillstånd _x000a_- kunna diagnostisera och handlägga patienter med psykisk sjukdom och samtidig kognitiv störning" sqref="E8" xr:uid="{00000000-0002-0000-0000-000011000000}"/>
    <dataValidation allowBlank="1" showInputMessage="1" showErrorMessage="1" promptTitle="Delmål:" prompt="- Ha kunskap om utvecklingsrelaterade psykiska sjukdomar_x000a_- Ha kännedom om ett barnpsykiatriskt arbetssätt och om avvikande kontra normal psykologisk_x000a_och neurologisk utveckling i barnoch ungdomsåren_x000a_" sqref="E9" xr:uid="{00000000-0002-0000-0000-000012000000}"/>
    <dataValidation allowBlank="1" showInputMessage="1" showErrorMessage="1" promptTitle="Delmål: " prompt="- Behärska tillämpningen av de lagar och andra författningar_x000a_som gäller för myndighetsutövningen_x000a_- Ha kunskap om övriga lagar och andra författningar som är relevanta för psykiatrin_x000a_- Ha kännedom om rättspsykiatrins organisation och arbetsuppgifter" sqref="E10" xr:uid="{00000000-0002-0000-0000-000014000000}"/>
    <dataValidation allowBlank="1" showInputMessage="1" showErrorMessage="1" promptTitle="Delmål: " prompt="- Ha kunskap om kognitiva funktionshinder och deras betydelse_x000a_för patientens vård och behandling samt ha kunskap om testmetoder för dessa_x000a_" sqref="E11" xr:uid="{00000000-0002-0000-0000-000015000000}"/>
    <dataValidation allowBlank="1" showInputMessage="1" showErrorMessage="1" promptTitle="Delmål: " prompt="- ha kunskap om socialtjänstens och andra för området relevanta myndigheters organisation, regelverk och förutsättningar" sqref="E12" xr:uid="{00000000-0002-0000-0000-000016000000}"/>
    <dataValidation allowBlank="1" showInputMessage="1" showErrorMessage="1" promptTitle="Delmål." prompt="- Kunna tillämpa en helhetssyn på patientens samlade läkemedelsbehandling_x000a_- kunna anpassa läkemedelsbehandling utifrån enskilda patienters ålder, kön, vikt, njur- och leverfunktion samt andra eventuella faktorer_x000a_- kunna bedöma risker för biverkningar _x000a_" sqref="E13" xr:uid="{00000000-0002-0000-0000-000017000000}"/>
    <dataValidation allowBlank="1" showInputMessage="1" showErrorMessage="1" promptTitle="Delmål uppfylls av: " prompt="Akutpsykiatri, Konsultationspsykiatri och psykosomatik, Suicidologi" sqref="D4" xr:uid="{00000000-0002-0000-0000-000018000000}"/>
    <dataValidation allowBlank="1" showInputMessage="1" showErrorMessage="1" promptTitle="Delmål uppfylls av: " prompt="Psykiatrisk diagnostik, Affektiva sjukdomar, Personlighetssyndrom, Psykossjukdomar, OCD, Ångest och traumarelaterade syndrom, Neurovetenskap" sqref="D2" xr:uid="{00000000-0002-0000-0000-000019000000}"/>
    <dataValidation allowBlank="1" showInputMessage="1" showErrorMessage="1" promptTitle="Delmål uppfylls av: " prompt="Akutpsykiatri, Psykiatrisk diagnostik, Konsultationspsykiatri och psykosomatik, ADHD autism, Transkulturell psykiatri, Sexologi, Ätstörningar " sqref="D3" xr:uid="{00000000-0002-0000-0000-00001A000000}"/>
    <dataValidation allowBlank="1" showInputMessage="1" showErrorMessage="1" promptTitle="Delmål uppfylls av: " prompt="Alla METIS-kurser utom Neurovetenskap, Kritisk läkemedelsvärdering och ADHD autism och intellektuell funktionsnedsättning" sqref="D22 D24" xr:uid="{00000000-0002-0000-0000-00001B000000}"/>
    <dataValidation allowBlank="1" showInputMessage="1" showErrorMessage="1" promptTitle="Delmål uppfylls av: " prompt="Psykiatrisk juridik, Rättspsykiatri" sqref="D10 D18 D20" xr:uid="{00000000-0002-0000-0000-00001C000000}"/>
    <dataValidation allowBlank="1" showInputMessage="1" showErrorMessage="1" promptTitle="Delmål uppfylls av: " prompt="Beroendelära" sqref="D7" xr:uid="{00000000-0002-0000-0000-00001D000000}"/>
    <dataValidation allowBlank="1" showInputMessage="1" showErrorMessage="1" promptTitle="Delmål uppfylls av: " prompt="Beroendelära, BUP för vuxenpsykiatri, Äldrepsykiatri, Kritisk läkemedelsvärdering" sqref="D13" xr:uid="{00000000-0002-0000-0000-00001E000000}"/>
    <dataValidation allowBlank="1" showInputMessage="1" showErrorMessage="1" promptTitle="Delmål uppfylls av: " prompt="Beroendelära, BUP för vuxenpsykiatrer, Äldrepsykiatri, Kritisk läkemedelsvärdering och Ätstörningar" sqref="D16" xr:uid="{00000000-0002-0000-0000-00001F000000}"/>
    <dataValidation allowBlank="1" showInputMessage="1" showErrorMessage="1" promptTitle="Delmål uppfylls av: " prompt="Ej kurskrav" sqref="D23" xr:uid="{00000000-0002-0000-0000-000020000000}"/>
    <dataValidation allowBlank="1" showInputMessage="1" showErrorMessage="1" promptTitle="Delmål uppfylls av: " prompt="BUP för vuxenpsykiatrer, ADHD autism, Ätstörningar" sqref="D9" xr:uid="{00000000-0002-0000-0000-000022000000}"/>
    <dataValidation allowBlank="1" showInputMessage="1" showErrorMessage="1" promptTitle="Delmål uppfylls av: " prompt="ADHD autism, Neurovetenskap" sqref="D11" xr:uid="{00000000-0002-0000-0000-000023000000}"/>
    <dataValidation allowBlank="1" showInputMessage="1" showErrorMessage="1" promptTitle="Delmål uppfylls av: " prompt="Psykofarmakologi, Affektiva sjukdomar, Psykossjukdomar, Kritisk läkemedelsvärdering" sqref="D5" xr:uid="{00000000-0002-0000-0000-000024000000}"/>
    <dataValidation allowBlank="1" showInputMessage="1" showErrorMessage="1" promptTitle="Delmål uppfylls av: " prompt="Beroendelära, Psykossjukdomar, Psykiatri och samhälle" sqref="D15" xr:uid="{00000000-0002-0000-0000-000025000000}"/>
    <dataValidation allowBlank="1" showInputMessage="1" showErrorMessage="1" promptTitle="Delmål uppfylls av: " prompt="Äldrepsykiatri" sqref="D8" xr:uid="{00000000-0002-0000-0000-000026000000}"/>
    <dataValidation allowBlank="1" showInputMessage="1" showErrorMessage="1" promptTitle="Delmål uppfylls av: " prompt="Medicinsk vetenskap, Kritisk läkemedelsvärdering" sqref="D17" xr:uid="{848D0EF9-C4EF-43C2-A765-2D64BF813360}"/>
    <dataValidation allowBlank="1" showInputMessage="1" showErrorMessage="1" promptTitle="Delmål uppfylls av: " prompt="Alla METIS-kurser utom Psykofarmakologi, Kritisk läkemedelsvärdering, Neurovetenskap" sqref="D14" xr:uid="{00000000-0002-0000-0000-00002A000000}"/>
    <dataValidation allowBlank="1" showInputMessage="1" showErrorMessage="1" promptTitle="Delmål uppfylls av: " prompt="Konsultationspsykiatri_x000a_" sqref="D6" xr:uid="{BAD46C27-939C-40F7-B31A-F9789182F847}"/>
    <dataValidation allowBlank="1" showInputMessage="1" showErrorMessage="1" promptTitle="Delmål uppfylls av: " prompt="Psykiatrisk juridik, Beroendelära, Transkulturell psykiatri, Psykiatri och samhälle, Rättspsykiari_x000a_" sqref="D12" xr:uid="{1ED53168-E82D-4242-9A34-FBDAC5F2D284}"/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0</xdr:rowOff>
                  </from>
                  <to>
                    <xdr:col>1</xdr:col>
                    <xdr:colOff>942975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190500</xdr:rowOff>
                  </from>
                  <to>
                    <xdr:col>2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161925</xdr:rowOff>
                  </from>
                  <to>
                    <xdr:col>1</xdr:col>
                    <xdr:colOff>1838325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3</xdr:row>
                    <xdr:rowOff>152400</xdr:rowOff>
                  </from>
                  <to>
                    <xdr:col>1</xdr:col>
                    <xdr:colOff>1552575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4</xdr:row>
                    <xdr:rowOff>133350</xdr:rowOff>
                  </from>
                  <to>
                    <xdr:col>1</xdr:col>
                    <xdr:colOff>1790700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5</xdr:row>
                    <xdr:rowOff>104775</xdr:rowOff>
                  </from>
                  <to>
                    <xdr:col>1</xdr:col>
                    <xdr:colOff>942975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180975</xdr:rowOff>
                  </from>
                  <to>
                    <xdr:col>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161925</xdr:rowOff>
                  </from>
                  <to>
                    <xdr:col>1</xdr:col>
                    <xdr:colOff>2028825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133350</xdr:rowOff>
                  </from>
                  <to>
                    <xdr:col>1</xdr:col>
                    <xdr:colOff>2028825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114300</xdr:rowOff>
                  </from>
                  <to>
                    <xdr:col>2</xdr:col>
                    <xdr:colOff>19050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85725</xdr:rowOff>
                  </from>
                  <to>
                    <xdr:col>2</xdr:col>
                    <xdr:colOff>228600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66675</xdr:rowOff>
                  </from>
                  <to>
                    <xdr:col>1</xdr:col>
                    <xdr:colOff>2028825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47625</xdr:rowOff>
                  </from>
                  <to>
                    <xdr:col>1</xdr:col>
                    <xdr:colOff>2028825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28575</xdr:rowOff>
                  </from>
                  <to>
                    <xdr:col>1</xdr:col>
                    <xdr:colOff>2143125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9525</xdr:rowOff>
                  </from>
                  <to>
                    <xdr:col>1</xdr:col>
                    <xdr:colOff>2143125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142875</xdr:rowOff>
                  </from>
                  <to>
                    <xdr:col>1</xdr:col>
                    <xdr:colOff>2143125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19050</xdr:rowOff>
                  </from>
                  <to>
                    <xdr:col>2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161925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142875</xdr:rowOff>
                  </from>
                  <to>
                    <xdr:col>2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114300</xdr:rowOff>
                  </from>
                  <to>
                    <xdr:col>2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85725</xdr:rowOff>
                  </from>
                  <to>
                    <xdr:col>2</xdr:col>
                    <xdr:colOff>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66675</xdr:rowOff>
                  </from>
                  <to>
                    <xdr:col>2</xdr:col>
                    <xdr:colOff>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Check Box 32">
              <controlPr defaultSize="0" autoFill="0" autoLine="0" autoPict="0">
                <anchor moveWithCells="1">
                  <from>
                    <xdr:col>0</xdr:col>
                    <xdr:colOff>152400</xdr:colOff>
                    <xdr:row>1</xdr:row>
                    <xdr:rowOff>161925</xdr:rowOff>
                  </from>
                  <to>
                    <xdr:col>1</xdr:col>
                    <xdr:colOff>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Check Box 33">
              <controlPr defaultSize="0" autoFill="0" autoLine="0" autoPict="0">
                <anchor moveWithCells="1">
                  <from>
                    <xdr:col>0</xdr:col>
                    <xdr:colOff>152400</xdr:colOff>
                    <xdr:row>2</xdr:row>
                    <xdr:rowOff>161925</xdr:rowOff>
                  </from>
                  <to>
                    <xdr:col>1</xdr:col>
                    <xdr:colOff>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152400</xdr:rowOff>
                  </from>
                  <to>
                    <xdr:col>1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0</xdr:col>
                    <xdr:colOff>152400</xdr:colOff>
                    <xdr:row>4</xdr:row>
                    <xdr:rowOff>152400</xdr:rowOff>
                  </from>
                  <to>
                    <xdr:col>1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Check Box 36">
              <controlPr defaultSize="0" autoFill="0" autoLine="0" autoPict="0">
                <anchor moveWithCells="1">
                  <from>
                    <xdr:col>0</xdr:col>
                    <xdr:colOff>152400</xdr:colOff>
                    <xdr:row>5</xdr:row>
                    <xdr:rowOff>152400</xdr:rowOff>
                  </from>
                  <to>
                    <xdr:col>1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1" name="Check Box 37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142875</xdr:rowOff>
                  </from>
                  <to>
                    <xdr:col>1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Check Box 38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142875</xdr:rowOff>
                  </from>
                  <to>
                    <xdr:col>1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3" name="Check Box 39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152400</xdr:rowOff>
                  </from>
                  <to>
                    <xdr:col>1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4" name="Check Box 41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152400</xdr:rowOff>
                  </from>
                  <to>
                    <xdr:col>0</xdr:col>
                    <xdr:colOff>1000125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152400</xdr:rowOff>
                  </from>
                  <to>
                    <xdr:col>0</xdr:col>
                    <xdr:colOff>1000125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171450</xdr:rowOff>
                  </from>
                  <to>
                    <xdr:col>0</xdr:col>
                    <xdr:colOff>1000125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161925</xdr:rowOff>
                  </from>
                  <to>
                    <xdr:col>0</xdr:col>
                    <xdr:colOff>1000125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161925</xdr:rowOff>
                  </from>
                  <to>
                    <xdr:col>0</xdr:col>
                    <xdr:colOff>1000125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161925</xdr:rowOff>
                  </from>
                  <to>
                    <xdr:col>0</xdr:col>
                    <xdr:colOff>1000125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152400</xdr:rowOff>
                  </from>
                  <to>
                    <xdr:col>0</xdr:col>
                    <xdr:colOff>1000125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Check Box 50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142875</xdr:rowOff>
                  </from>
                  <to>
                    <xdr:col>0</xdr:col>
                    <xdr:colOff>942975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Check Box 51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142875</xdr:rowOff>
                  </from>
                  <to>
                    <xdr:col>0</xdr:col>
                    <xdr:colOff>942975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3" name="Check Box 60">
              <controlPr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76200</xdr:rowOff>
                  </from>
                  <to>
                    <xdr:col>2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4" name="Check Box 61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161925</xdr:rowOff>
                  </from>
                  <to>
                    <xdr:col>1</xdr:col>
                    <xdr:colOff>2143125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4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A22"/>
  <sheetViews>
    <sheetView workbookViewId="0">
      <pane xSplit="1" topLeftCell="B1" activePane="topRight" state="frozen"/>
      <selection pane="topRight" activeCell="F20" sqref="F20"/>
    </sheetView>
  </sheetViews>
  <sheetFormatPr defaultRowHeight="15" x14ac:dyDescent="0.25"/>
  <cols>
    <col min="2" max="2" width="12.7109375" bestFit="1" customWidth="1"/>
    <col min="3" max="3" width="6.42578125" customWidth="1"/>
    <col min="4" max="4" width="12.7109375" bestFit="1" customWidth="1"/>
    <col min="5" max="5" width="20.28515625" bestFit="1" customWidth="1"/>
    <col min="6" max="6" width="16.7109375" bestFit="1" customWidth="1"/>
    <col min="7" max="7" width="16.85546875" bestFit="1" customWidth="1"/>
    <col min="8" max="8" width="10.7109375" bestFit="1" customWidth="1"/>
    <col min="9" max="9" width="20" customWidth="1"/>
    <col min="10" max="10" width="13.140625" bestFit="1" customWidth="1"/>
    <col min="11" max="11" width="22" bestFit="1" customWidth="1"/>
    <col min="12" max="12" width="21.5703125" bestFit="1" customWidth="1"/>
    <col min="13" max="13" width="14.28515625" bestFit="1" customWidth="1"/>
    <col min="14" max="14" width="22.5703125" bestFit="1" customWidth="1"/>
    <col min="15" max="15" width="16.42578125" bestFit="1" customWidth="1"/>
    <col min="16" max="16" width="21.7109375" bestFit="1" customWidth="1"/>
    <col min="17" max="17" width="16.5703125" bestFit="1" customWidth="1"/>
    <col min="18" max="18" width="13.5703125" bestFit="1" customWidth="1"/>
    <col min="19" max="19" width="20.85546875" customWidth="1"/>
    <col min="20" max="20" width="21" bestFit="1" customWidth="1"/>
    <col min="21" max="21" width="13.140625" bestFit="1" customWidth="1"/>
    <col min="22" max="22" width="12" bestFit="1" customWidth="1"/>
    <col min="23" max="23" width="15.85546875" bestFit="1" customWidth="1"/>
    <col min="25" max="25" width="9.5703125" customWidth="1"/>
    <col min="27" max="27" width="9.42578125" customWidth="1"/>
  </cols>
  <sheetData>
    <row r="1" spans="1:27" ht="30" x14ac:dyDescent="0.25">
      <c r="A1" t="s">
        <v>0</v>
      </c>
      <c r="B1" s="5" t="s">
        <v>40</v>
      </c>
      <c r="C1" t="s">
        <v>39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13</v>
      </c>
      <c r="M1" t="s">
        <v>49</v>
      </c>
      <c r="N1" t="s">
        <v>9</v>
      </c>
      <c r="O1" t="s">
        <v>10</v>
      </c>
      <c r="P1" t="s">
        <v>11</v>
      </c>
      <c r="Q1" t="s">
        <v>68</v>
      </c>
      <c r="R1" t="s">
        <v>12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48</v>
      </c>
      <c r="AA1" t="s">
        <v>69</v>
      </c>
    </row>
    <row r="2" spans="1:27" x14ac:dyDescent="0.25">
      <c r="D2" t="b">
        <v>0</v>
      </c>
      <c r="E2" t="b">
        <v>0</v>
      </c>
      <c r="F2" t="b">
        <v>0</v>
      </c>
      <c r="G2" t="b">
        <v>0</v>
      </c>
      <c r="H2" t="b">
        <v>0</v>
      </c>
      <c r="I2" t="b">
        <v>0</v>
      </c>
      <c r="J2" t="b">
        <v>0</v>
      </c>
      <c r="K2" t="b">
        <v>0</v>
      </c>
      <c r="L2" t="b">
        <v>0</v>
      </c>
      <c r="M2" t="b">
        <v>0</v>
      </c>
      <c r="N2" t="b">
        <v>0</v>
      </c>
      <c r="O2" t="b">
        <v>0</v>
      </c>
      <c r="P2" t="b">
        <v>0</v>
      </c>
      <c r="Q2" t="b">
        <v>0</v>
      </c>
      <c r="R2" t="b">
        <v>0</v>
      </c>
      <c r="S2" t="b">
        <v>0</v>
      </c>
      <c r="T2" t="b">
        <v>0</v>
      </c>
      <c r="U2" t="b">
        <v>0</v>
      </c>
      <c r="V2" t="b">
        <v>0</v>
      </c>
      <c r="W2" t="b">
        <v>0</v>
      </c>
      <c r="X2" t="b">
        <v>0</v>
      </c>
      <c r="Y2" t="b">
        <v>0</v>
      </c>
      <c r="Z2" t="b">
        <v>0</v>
      </c>
      <c r="AA2" t="b">
        <v>0</v>
      </c>
    </row>
    <row r="3" spans="1:27" x14ac:dyDescent="0.25">
      <c r="A3" t="s">
        <v>21</v>
      </c>
      <c r="B3" t="b">
        <v>0</v>
      </c>
      <c r="C3">
        <f>IF(B3=TRUE,1,0)</f>
        <v>0</v>
      </c>
      <c r="E3">
        <f>IF(E2=TRUE,1,0)</f>
        <v>0</v>
      </c>
      <c r="I3">
        <f>I6</f>
        <v>0</v>
      </c>
      <c r="N3">
        <f>IF(N2=TRUE,1,0)</f>
        <v>0</v>
      </c>
      <c r="O3">
        <f>IF(O2=TRUE,1,0)</f>
        <v>0</v>
      </c>
      <c r="Q3">
        <f>IF(Q2=TRUE,1,0)</f>
        <v>0</v>
      </c>
      <c r="W3">
        <f>IF(W2=TRUE,1,0)</f>
        <v>0</v>
      </c>
      <c r="AA3">
        <f>IF(AA2=TRUE,1,0)</f>
        <v>0</v>
      </c>
    </row>
    <row r="4" spans="1:27" x14ac:dyDescent="0.25">
      <c r="A4" t="s">
        <v>22</v>
      </c>
      <c r="B4" t="b">
        <v>0</v>
      </c>
      <c r="C4">
        <f t="shared" ref="C4:C20" si="0">IF(B4=TRUE,1,0)</f>
        <v>0</v>
      </c>
      <c r="D4">
        <f>IF(D2=TRUE,1,0)</f>
        <v>0</v>
      </c>
      <c r="E4">
        <f>IF(E2=TRUE,1,0)</f>
        <v>0</v>
      </c>
      <c r="L4">
        <f>IF(L2=TRUE,1,0)</f>
        <v>0</v>
      </c>
      <c r="M4">
        <f>IF(M2=TRUE,1,0)</f>
        <v>0</v>
      </c>
      <c r="P4">
        <f>IF(P2=TRUE,1,0)</f>
        <v>0</v>
      </c>
      <c r="V4">
        <f>IF(V2=TRUE,1,0)</f>
        <v>0</v>
      </c>
      <c r="X4">
        <f>IF(X2=TRUE,1,0)</f>
        <v>0</v>
      </c>
    </row>
    <row r="5" spans="1:27" x14ac:dyDescent="0.25">
      <c r="A5" t="s">
        <v>23</v>
      </c>
      <c r="B5" t="b">
        <v>0</v>
      </c>
      <c r="C5">
        <f t="shared" si="0"/>
        <v>0</v>
      </c>
      <c r="D5">
        <f>IF(D2=TRUE,1,0)</f>
        <v>0</v>
      </c>
      <c r="H5">
        <f>IF(H2=TRUE,1,0)</f>
        <v>0</v>
      </c>
      <c r="L5">
        <f>IF(L2=TRUE,1,0)</f>
        <v>0</v>
      </c>
    </row>
    <row r="6" spans="1:27" x14ac:dyDescent="0.25">
      <c r="A6" t="s">
        <v>24</v>
      </c>
      <c r="B6" t="b">
        <v>0</v>
      </c>
      <c r="C6">
        <f t="shared" si="0"/>
        <v>0</v>
      </c>
      <c r="G6">
        <f>IF(G2=TRUE,1,0)</f>
        <v>0</v>
      </c>
      <c r="I6">
        <f>IF(I2=TRUE,1,0)</f>
        <v>0</v>
      </c>
      <c r="O6">
        <f>IF(O2=TRUE,1,0)</f>
        <v>0</v>
      </c>
      <c r="Y6">
        <f>IF(Y2=TRUE,1,0)</f>
        <v>0</v>
      </c>
    </row>
    <row r="7" spans="1:27" x14ac:dyDescent="0.25">
      <c r="A7" t="s">
        <v>25</v>
      </c>
      <c r="B7" t="b">
        <v>0</v>
      </c>
      <c r="C7">
        <f t="shared" si="0"/>
        <v>0</v>
      </c>
      <c r="L7">
        <f>IF(L2=TRUE,1,0)</f>
        <v>0</v>
      </c>
    </row>
    <row r="8" spans="1:27" x14ac:dyDescent="0.25">
      <c r="A8" t="s">
        <v>26</v>
      </c>
      <c r="B8" t="b">
        <v>0</v>
      </c>
      <c r="C8">
        <f t="shared" si="0"/>
        <v>0</v>
      </c>
      <c r="J8">
        <f>IF(J2=TRUE,1,0)</f>
        <v>0</v>
      </c>
    </row>
    <row r="9" spans="1:27" x14ac:dyDescent="0.25">
      <c r="A9" t="s">
        <v>27</v>
      </c>
      <c r="B9" t="b">
        <v>0</v>
      </c>
      <c r="C9">
        <f t="shared" si="0"/>
        <v>0</v>
      </c>
      <c r="R9">
        <f>IF(R2=TRUE,1,0)</f>
        <v>0</v>
      </c>
    </row>
    <row r="10" spans="1:27" x14ac:dyDescent="0.25">
      <c r="A10" t="s">
        <v>28</v>
      </c>
      <c r="B10" t="b">
        <v>0</v>
      </c>
      <c r="C10">
        <f t="shared" si="0"/>
        <v>0</v>
      </c>
      <c r="K10">
        <f>IF(K2=TRUE,1,0)</f>
        <v>0</v>
      </c>
      <c r="M10">
        <f>IF(M2=TRUE,1,0)</f>
        <v>0</v>
      </c>
      <c r="V10">
        <f>IF(V2=TRUE,1,0)</f>
        <v>0</v>
      </c>
    </row>
    <row r="11" spans="1:27" x14ac:dyDescent="0.25">
      <c r="A11" t="s">
        <v>29</v>
      </c>
      <c r="B11" t="b">
        <v>0</v>
      </c>
      <c r="C11">
        <f t="shared" si="0"/>
        <v>0</v>
      </c>
    </row>
    <row r="12" spans="1:27" x14ac:dyDescent="0.25">
      <c r="A12" t="s">
        <v>30</v>
      </c>
      <c r="B12" t="b">
        <v>0</v>
      </c>
      <c r="C12">
        <f t="shared" si="0"/>
        <v>0</v>
      </c>
      <c r="F12">
        <f>IF(F2=TRUE,1,0)</f>
        <v>0</v>
      </c>
      <c r="U12">
        <f>IF(U2=TRUE,1,0)</f>
        <v>0</v>
      </c>
    </row>
    <row r="13" spans="1:27" x14ac:dyDescent="0.25">
      <c r="A13" t="s">
        <v>31</v>
      </c>
      <c r="B13" t="b">
        <v>0</v>
      </c>
      <c r="C13">
        <f t="shared" si="0"/>
        <v>0</v>
      </c>
      <c r="M13">
        <f>IF(M2=TRUE,1,0)</f>
        <v>0</v>
      </c>
      <c r="W13">
        <f>IF(W2=TRUE,1,0)</f>
        <v>0</v>
      </c>
    </row>
    <row r="14" spans="1:27" x14ac:dyDescent="0.25">
      <c r="A14" t="s">
        <v>32</v>
      </c>
      <c r="B14" t="b">
        <v>0</v>
      </c>
      <c r="C14">
        <f t="shared" si="0"/>
        <v>0</v>
      </c>
      <c r="F14">
        <v>0</v>
      </c>
      <c r="J14">
        <f>IF(J2=TRUE,1,0)</f>
        <v>0</v>
      </c>
      <c r="P14">
        <f>IF(P2=TRUE,1,0)</f>
        <v>0</v>
      </c>
      <c r="T14">
        <f>IF(T2=TRUE,1,0)</f>
        <v>0</v>
      </c>
      <c r="U14">
        <f>IF(U2=TRUE,1,0)</f>
        <v>0</v>
      </c>
    </row>
    <row r="15" spans="1:27" x14ac:dyDescent="0.25">
      <c r="A15" t="s">
        <v>67</v>
      </c>
      <c r="B15" t="b">
        <v>0</v>
      </c>
      <c r="C15">
        <f t="shared" si="0"/>
        <v>0</v>
      </c>
      <c r="J15">
        <f>IF(J2=TRUE,1,0)</f>
        <v>0</v>
      </c>
      <c r="K15">
        <f>IF(K2=TRUE,1,0)</f>
        <v>0</v>
      </c>
      <c r="R15">
        <f>IF(R2=TRUE,1,0)</f>
        <v>0</v>
      </c>
      <c r="Y15">
        <f>IF(Y2=TRUE,1,0)</f>
        <v>0</v>
      </c>
    </row>
    <row r="16" spans="1:27" x14ac:dyDescent="0.25">
      <c r="A16" t="s">
        <v>35</v>
      </c>
      <c r="B16" t="b">
        <v>0</v>
      </c>
      <c r="C16">
        <f t="shared" si="0"/>
        <v>0</v>
      </c>
      <c r="D16">
        <f>IF(D2=TRUE,1,0)</f>
        <v>0</v>
      </c>
      <c r="E16">
        <f t="shared" ref="E16:V16" si="1">IF(E2=TRUE,1,0)</f>
        <v>0</v>
      </c>
      <c r="F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>IF(K2=TRUE,1,0)</f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X16">
        <f>IF(X2=TRUE,1,0)</f>
        <v>0</v>
      </c>
      <c r="Z16">
        <f>IF(Z2=TRUE,1,0)</f>
        <v>0</v>
      </c>
      <c r="AA16">
        <f>IF(AA2=TRUE,1,0)</f>
        <v>0</v>
      </c>
    </row>
    <row r="17" spans="1:27" x14ac:dyDescent="0.25">
      <c r="A17" t="s">
        <v>36</v>
      </c>
      <c r="B17" t="b">
        <v>0</v>
      </c>
      <c r="C17">
        <f t="shared" si="0"/>
        <v>0</v>
      </c>
      <c r="J17">
        <f>IF(J2=TRUE,1,0)</f>
        <v>0</v>
      </c>
      <c r="O17">
        <f>IF(O2=TRUE,1,0)</f>
        <v>0</v>
      </c>
      <c r="T17">
        <f>IF(T2=TRUE,1,0)</f>
        <v>0</v>
      </c>
      <c r="Z17">
        <f>IF(Z2=TRUE,1,0)</f>
        <v>0</v>
      </c>
    </row>
    <row r="18" spans="1:27" x14ac:dyDescent="0.25">
      <c r="A18" t="s">
        <v>37</v>
      </c>
      <c r="B18" t="b">
        <v>0</v>
      </c>
      <c r="C18">
        <f>IF(B18=TRUE,1,0)</f>
        <v>0</v>
      </c>
      <c r="T18">
        <f>IF(T2=TRUE,1,0)</f>
        <v>0</v>
      </c>
    </row>
    <row r="19" spans="1:27" x14ac:dyDescent="0.25">
      <c r="A19" t="s">
        <v>33</v>
      </c>
      <c r="B19" t="b">
        <v>0</v>
      </c>
      <c r="C19">
        <f t="shared" si="0"/>
        <v>0</v>
      </c>
      <c r="S19">
        <f>IF(S2=TRUE,1,0)</f>
        <v>0</v>
      </c>
      <c r="Y19">
        <f>IF(Y2=TRUE,1,0)</f>
        <v>0</v>
      </c>
    </row>
    <row r="20" spans="1:27" x14ac:dyDescent="0.25">
      <c r="A20" t="s">
        <v>34</v>
      </c>
      <c r="B20" t="b">
        <v>0</v>
      </c>
      <c r="C20">
        <f t="shared" si="0"/>
        <v>0</v>
      </c>
      <c r="D20">
        <f>IF(D2=TRUE,1,0)</f>
        <v>0</v>
      </c>
      <c r="E20">
        <f>IF(E2=TRUE,1,0)</f>
        <v>0</v>
      </c>
      <c r="F20">
        <f>IF(F2=TRUE,1,0)</f>
        <v>0</v>
      </c>
      <c r="H20">
        <f>IF(H2=TRUE,1,0)</f>
        <v>0</v>
      </c>
      <c r="I20">
        <f>IF(I2=TRUE,1,0)</f>
        <v>0</v>
      </c>
      <c r="J20">
        <f>IF(J2=TRUE,1,0)</f>
        <v>0</v>
      </c>
      <c r="K20">
        <f>IF(K2=TRUE,1,0)</f>
        <v>0</v>
      </c>
      <c r="L20">
        <f>IF(L2=TRUE,1,0)</f>
        <v>0</v>
      </c>
      <c r="N20">
        <f t="shared" ref="N20:V20" si="2">IF(N2=TRUE,1,0)</f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2"/>
        <v>0</v>
      </c>
      <c r="S20">
        <f t="shared" si="2"/>
        <v>0</v>
      </c>
      <c r="T20">
        <f t="shared" si="2"/>
        <v>0</v>
      </c>
      <c r="U20">
        <f t="shared" si="2"/>
        <v>0</v>
      </c>
      <c r="V20">
        <f t="shared" si="2"/>
        <v>0</v>
      </c>
      <c r="X20">
        <f>IF(X2=TRUE,1,0)</f>
        <v>0</v>
      </c>
      <c r="Z20">
        <f>IF(Z2=TRUE,1,0)</f>
        <v>0</v>
      </c>
      <c r="AA20">
        <f>IF(AA2=TRUE,1,0)</f>
        <v>0</v>
      </c>
    </row>
    <row r="21" spans="1:27" x14ac:dyDescent="0.25">
      <c r="B21" t="b">
        <v>0</v>
      </c>
    </row>
    <row r="22" spans="1:27" x14ac:dyDescent="0.25">
      <c r="B2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Planerare</vt:lpstr>
      <vt:lpstr>Data</vt:lpstr>
    </vt:vector>
  </TitlesOfParts>
  <Company>SLL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Hübinette 9KH2</dc:creator>
  <cp:lastModifiedBy>Xiangwei Zhu</cp:lastModifiedBy>
  <dcterms:created xsi:type="dcterms:W3CDTF">2015-12-04T08:29:53Z</dcterms:created>
  <dcterms:modified xsi:type="dcterms:W3CDTF">2023-11-30T13:11:54Z</dcterms:modified>
</cp:coreProperties>
</file>