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PF Fortbildning\Metis\Metis_Centralt kansli\BUP delmål och kursplanerare\Kursplanerare\Nya uppdaterade kursplanerare\"/>
    </mc:Choice>
  </mc:AlternateContent>
  <xr:revisionPtr revIDLastSave="0" documentId="13_ncr:1_{DCCC0E08-816F-4AF0-BB3C-3DEE3563E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erare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J17" i="2"/>
  <c r="N22" i="2" l="1"/>
  <c r="Z22" i="2" l="1"/>
  <c r="C18" i="2" l="1"/>
  <c r="D16" i="2" l="1"/>
  <c r="Z17" i="2" l="1"/>
  <c r="Z16" i="2"/>
  <c r="X16" i="2"/>
  <c r="V18" i="2" l="1"/>
  <c r="V4" i="2"/>
  <c r="V10" i="2"/>
  <c r="P4" i="2"/>
  <c r="P15" i="2"/>
  <c r="I6" i="2"/>
  <c r="I3" i="2" s="1"/>
  <c r="C4" i="2" l="1"/>
  <c r="C5" i="2"/>
  <c r="C6" i="2"/>
  <c r="C7" i="2"/>
  <c r="C8" i="2"/>
  <c r="C9" i="2"/>
  <c r="C10" i="2"/>
  <c r="C11" i="2"/>
  <c r="D10" i="1" s="1"/>
  <c r="C12" i="2"/>
  <c r="C13" i="2"/>
  <c r="C14" i="2"/>
  <c r="C15" i="2"/>
  <c r="C16" i="2"/>
  <c r="C17" i="2"/>
  <c r="C19" i="2"/>
  <c r="C20" i="2"/>
  <c r="D19" i="1" s="1"/>
  <c r="C21" i="2"/>
  <c r="D20" i="1" s="1"/>
  <c r="C22" i="2"/>
  <c r="C23" i="2"/>
  <c r="C24" i="2"/>
  <c r="C25" i="2"/>
  <c r="C26" i="2"/>
  <c r="C3" i="2"/>
  <c r="D18" i="1" l="1"/>
  <c r="Y25" i="2"/>
  <c r="Y18" i="2"/>
  <c r="Y6" i="2"/>
  <c r="X22" i="2"/>
  <c r="X4" i="2"/>
  <c r="W13" i="2"/>
  <c r="W3" i="2"/>
  <c r="V22" i="2"/>
  <c r="V16" i="2"/>
  <c r="U26" i="2"/>
  <c r="U22" i="2"/>
  <c r="U16" i="2"/>
  <c r="U15" i="2"/>
  <c r="U12" i="2"/>
  <c r="T22" i="2"/>
  <c r="T19" i="2"/>
  <c r="T17" i="2"/>
  <c r="T16" i="2"/>
  <c r="T15" i="2"/>
  <c r="S25" i="2"/>
  <c r="D24" i="1" s="1"/>
  <c r="S22" i="2"/>
  <c r="S16" i="2"/>
  <c r="R22" i="2"/>
  <c r="R18" i="2"/>
  <c r="R16" i="2"/>
  <c r="R9" i="2"/>
  <c r="D8" i="1" s="1"/>
  <c r="Q22" i="2"/>
  <c r="Q16" i="2"/>
  <c r="Q3" i="2"/>
  <c r="P22" i="2"/>
  <c r="P16" i="2"/>
  <c r="O3" i="2"/>
  <c r="O22" i="2"/>
  <c r="O17" i="2"/>
  <c r="O16" i="2"/>
  <c r="O6" i="2"/>
  <c r="N16" i="2"/>
  <c r="N3" i="2"/>
  <c r="M16" i="2"/>
  <c r="M13" i="2"/>
  <c r="M10" i="2"/>
  <c r="M4" i="2"/>
  <c r="L4" i="2"/>
  <c r="L22" i="2"/>
  <c r="L16" i="2"/>
  <c r="L5" i="2"/>
  <c r="K22" i="2"/>
  <c r="K18" i="2"/>
  <c r="K16" i="2"/>
  <c r="K10" i="2"/>
  <c r="J22" i="2"/>
  <c r="D16" i="1"/>
  <c r="J16" i="2"/>
  <c r="J15" i="2"/>
  <c r="J8" i="2"/>
  <c r="D7" i="1" s="1"/>
  <c r="I22" i="2"/>
  <c r="I16" i="2"/>
  <c r="H5" i="2"/>
  <c r="H22" i="2"/>
  <c r="H16" i="2"/>
  <c r="G6" i="2"/>
  <c r="F26" i="2"/>
  <c r="F22" i="2"/>
  <c r="F16" i="2"/>
  <c r="F15" i="2"/>
  <c r="F12" i="2"/>
  <c r="E4" i="2"/>
  <c r="E3" i="2"/>
  <c r="E22" i="2"/>
  <c r="E16" i="2"/>
  <c r="D22" i="2"/>
  <c r="D5" i="2"/>
  <c r="D4" i="2"/>
  <c r="D4" i="1" l="1"/>
  <c r="D11" i="1"/>
  <c r="D17" i="1"/>
  <c r="D25" i="1"/>
  <c r="D9" i="1"/>
  <c r="D14" i="1"/>
  <c r="D5" i="1"/>
  <c r="D2" i="1"/>
  <c r="D12" i="1"/>
  <c r="D3" i="1"/>
  <c r="D15" i="1"/>
  <c r="D21" i="1"/>
</calcChain>
</file>

<file path=xl/sharedStrings.xml><?xml version="1.0" encoding="utf-8"?>
<sst xmlns="http://schemas.openxmlformats.org/spreadsheetml/2006/main" count="88" uniqueCount="88">
  <si>
    <t>delmål</t>
  </si>
  <si>
    <t>Akutpsykiatri</t>
  </si>
  <si>
    <t>Psykiatrisk diagnostik</t>
  </si>
  <si>
    <t>Psykiatrisk juridik</t>
  </si>
  <si>
    <t>Psykofarmakologi</t>
  </si>
  <si>
    <t>Suicidologi</t>
  </si>
  <si>
    <t>Affektiva sjukdomar</t>
  </si>
  <si>
    <t>Beroendelära</t>
  </si>
  <si>
    <t>BUP för vuxenpsykiater</t>
  </si>
  <si>
    <t>Personlighetsstörningar</t>
  </si>
  <si>
    <t>Psykossjukdomar</t>
  </si>
  <si>
    <t>Transkulturell psykiatri</t>
  </si>
  <si>
    <t>Ångestsjukdomar</t>
  </si>
  <si>
    <t>Äldrepsykiatri</t>
  </si>
  <si>
    <t xml:space="preserve">Konsultationspsykiatri </t>
  </si>
  <si>
    <t>Medicinsk vetenskap</t>
  </si>
  <si>
    <t>Psykiatri och Samhälle</t>
  </si>
  <si>
    <t>Rättspsykiatri</t>
  </si>
  <si>
    <t>Ätstörningar</t>
  </si>
  <si>
    <t>Neurovetenskap</t>
  </si>
  <si>
    <t>Sexologi</t>
  </si>
  <si>
    <t>Kritisk läkemedelsvärdering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</si>
  <si>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</si>
  <si>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</si>
  <si>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</si>
  <si>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</si>
  <si>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</si>
  <si>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</si>
  <si>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</si>
  <si>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</si>
  <si>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</si>
  <si>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</si>
  <si>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</si>
  <si>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</si>
  <si>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</si>
  <si>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</si>
  <si>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</si>
  <si>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</si>
  <si>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</si>
  <si>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</si>
  <si>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</si>
  <si>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</si>
  <si>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</si>
  <si>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</si>
  <si>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</si>
  <si>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</si>
  <si>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 xml:space="preserve">Delmål </t>
  </si>
  <si>
    <t>delmål c1</t>
  </si>
  <si>
    <t>delmål c10</t>
  </si>
  <si>
    <t>delmål c2</t>
  </si>
  <si>
    <t>delmål c3</t>
  </si>
  <si>
    <t>delmål c4</t>
  </si>
  <si>
    <t>delmål c5</t>
  </si>
  <si>
    <t>delmål c6</t>
  </si>
  <si>
    <t>delmål c7</t>
  </si>
  <si>
    <t>delmål c8</t>
  </si>
  <si>
    <t>delmål c9</t>
  </si>
  <si>
    <t>delmål c11</t>
  </si>
  <si>
    <t>delmål c12</t>
  </si>
  <si>
    <t>delmål c13</t>
  </si>
  <si>
    <t>delmål a1</t>
  </si>
  <si>
    <t>delmål a2</t>
  </si>
  <si>
    <t>delmål a3</t>
  </si>
  <si>
    <t>delmål a4</t>
  </si>
  <si>
    <t>delmål a5</t>
  </si>
  <si>
    <t>delmål a6</t>
  </si>
  <si>
    <t>delmål b1</t>
  </si>
  <si>
    <t>delmål b2</t>
  </si>
  <si>
    <t>delmål b3</t>
  </si>
  <si>
    <t>delmål b4</t>
  </si>
  <si>
    <t>delmål b5</t>
  </si>
  <si>
    <t>1/0</t>
  </si>
  <si>
    <t xml:space="preserve">Sant falskt övriga kurser </t>
  </si>
  <si>
    <t xml:space="preserve">Delmål c5: ej kurskrav </t>
  </si>
  <si>
    <t xml:space="preserve">Delmål c12: ej kurskrav </t>
  </si>
  <si>
    <t xml:space="preserve">Delmål a3: ej kurskrav </t>
  </si>
  <si>
    <t xml:space="preserve">Delmål a4: ej kurskrav    </t>
  </si>
  <si>
    <t xml:space="preserve">      </t>
  </si>
  <si>
    <t xml:space="preserve">                 </t>
  </si>
  <si>
    <t>Klicka på cellen för att få fram vilka kurser som täcker delmålet</t>
  </si>
  <si>
    <t>Bocka för vilka METIS-kurser inom psykiatri du har gått eller planerar att gå</t>
  </si>
  <si>
    <t>Klicka på delmålet för att se beskrivningen av det. Hela beskrivningar för varje delmål finns på http://www.socialstyrelsen.se/Lists/Artikelkatalog/Attachments/19796/2015-4-5.pdf</t>
  </si>
  <si>
    <t>Bocka för de delmål du uppnått eller planerar att uppnå genom andra (ej METIS-) kurser</t>
  </si>
  <si>
    <t xml:space="preserve">Rutan blir grön då kursdelen av delmålet är täckt. Din handledare avgör om du behöver gå flera kurser för att uppnå kompetenskravet. </t>
  </si>
  <si>
    <t xml:space="preserve">Måluppfyllelse </t>
  </si>
  <si>
    <t>Levnadsvanor</t>
  </si>
  <si>
    <t>ADHD, autism</t>
  </si>
  <si>
    <t>Uppdaterat 210324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</si>
</sst>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Tahoma"/>
      <family val="2"/>
    </font>
    <font>
      <b/>
      <sz val="10"/>
      <color theme="6" tint="-0.249977111117893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5" xfId="0" applyFont="1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4" fillId="0" borderId="0" xfId="0" applyFont="1" applyAlignment="1">
      <alignment vertical="top" wrapText="1"/>
    </xf>
    <xf numFmtId="0" fontId="5" fillId="0" borderId="2" xfId="0" applyFont="1" applyBorder="1"/>
    <xf numFmtId="0" fontId="5" fillId="0" borderId="6" xfId="0" applyFont="1" applyBorder="1"/>
  </cellXfs>
  <cellStyles count="1">
    <cellStyle name="Normal" xfId="0" builtinId="0"/>
  </cellStyles>
  <dxfs count="10"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6" tint="-0.24994659260841701"/>
      </font>
      <fill>
        <patternFill>
          <bgColor theme="6" tint="0.59996337778862885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DFDBC7"/>
      <color rgb="FFFCFDDB"/>
      <color rgb="FFFBFCCC"/>
      <color rgb="FFFAF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ata!D2" lockText="1" noThreeD="1"/>
</file>

<file path=xl/ctrlProps/ctrlProp10.xml><?xml version="1.0" encoding="utf-8"?>
<formControlPr xmlns="http://schemas.microsoft.com/office/spreadsheetml/2009/9/main" objectType="CheckBox" fmlaLink="Data!L2" lockText="1" noThreeD="1"/>
</file>

<file path=xl/ctrlProps/ctrlProp11.xml><?xml version="1.0" encoding="utf-8"?>
<formControlPr xmlns="http://schemas.microsoft.com/office/spreadsheetml/2009/9/main" objectType="CheckBox" fmlaLink="Data!M2" lockText="1" noThreeD="1"/>
</file>

<file path=xl/ctrlProps/ctrlProp12.xml><?xml version="1.0" encoding="utf-8"?>
<formControlPr xmlns="http://schemas.microsoft.com/office/spreadsheetml/2009/9/main" objectType="CheckBox" fmlaLink="Data!N2" lockText="1" noThreeD="1"/>
</file>

<file path=xl/ctrlProps/ctrlProp13.xml><?xml version="1.0" encoding="utf-8"?>
<formControlPr xmlns="http://schemas.microsoft.com/office/spreadsheetml/2009/9/main" objectType="CheckBox" fmlaLink="Data!O2" lockText="1" noThreeD="1"/>
</file>

<file path=xl/ctrlProps/ctrlProp14.xml><?xml version="1.0" encoding="utf-8"?>
<formControlPr xmlns="http://schemas.microsoft.com/office/spreadsheetml/2009/9/main" objectType="CheckBox" fmlaLink="Data!P2" lockText="1" noThreeD="1"/>
</file>

<file path=xl/ctrlProps/ctrlProp15.xml><?xml version="1.0" encoding="utf-8"?>
<formControlPr xmlns="http://schemas.microsoft.com/office/spreadsheetml/2009/9/main" objectType="CheckBox" fmlaLink="Data!Q2" lockText="1" noThreeD="1"/>
</file>

<file path=xl/ctrlProps/ctrlProp16.xml><?xml version="1.0" encoding="utf-8"?>
<formControlPr xmlns="http://schemas.microsoft.com/office/spreadsheetml/2009/9/main" objectType="CheckBox" fmlaLink="Data!R2" lockText="1" noThreeD="1"/>
</file>

<file path=xl/ctrlProps/ctrlProp17.xml><?xml version="1.0" encoding="utf-8"?>
<formControlPr xmlns="http://schemas.microsoft.com/office/spreadsheetml/2009/9/main" objectType="CheckBox" fmlaLink="Data!S2" lockText="1" noThreeD="1"/>
</file>

<file path=xl/ctrlProps/ctrlProp18.xml><?xml version="1.0" encoding="utf-8"?>
<formControlPr xmlns="http://schemas.microsoft.com/office/spreadsheetml/2009/9/main" objectType="CheckBox" fmlaLink="Data!U2" lockText="1" noThreeD="1"/>
</file>

<file path=xl/ctrlProps/ctrlProp19.xml><?xml version="1.0" encoding="utf-8"?>
<formControlPr xmlns="http://schemas.microsoft.com/office/spreadsheetml/2009/9/main" objectType="CheckBox" fmlaLink="Data!V2" lockText="1" noThreeD="1"/>
</file>

<file path=xl/ctrlProps/ctrlProp2.xml><?xml version="1.0" encoding="utf-8"?>
<formControlPr xmlns="http://schemas.microsoft.com/office/spreadsheetml/2009/9/main" objectType="CheckBox" fmlaLink="Data!T2" lockText="1" noThreeD="1"/>
</file>

<file path=xl/ctrlProps/ctrlProp20.xml><?xml version="1.0" encoding="utf-8"?>
<formControlPr xmlns="http://schemas.microsoft.com/office/spreadsheetml/2009/9/main" objectType="CheckBox" fmlaLink="Data!W2" lockText="1" noThreeD="1"/>
</file>

<file path=xl/ctrlProps/ctrlProp21.xml><?xml version="1.0" encoding="utf-8"?>
<formControlPr xmlns="http://schemas.microsoft.com/office/spreadsheetml/2009/9/main" objectType="CheckBox" fmlaLink="Data!X2" lockText="1" noThreeD="1"/>
</file>

<file path=xl/ctrlProps/ctrlProp22.xml><?xml version="1.0" encoding="utf-8"?>
<formControlPr xmlns="http://schemas.microsoft.com/office/spreadsheetml/2009/9/main" objectType="CheckBox" fmlaLink="Data!Y2" lockText="1" noThreeD="1"/>
</file>

<file path=xl/ctrlProps/ctrlProp23.xml><?xml version="1.0" encoding="utf-8"?>
<formControlPr xmlns="http://schemas.microsoft.com/office/spreadsheetml/2009/9/main" objectType="CheckBox" fmlaLink="Data!B3" lockText="1" noThreeD="1"/>
</file>

<file path=xl/ctrlProps/ctrlProp24.xml><?xml version="1.0" encoding="utf-8"?>
<formControlPr xmlns="http://schemas.microsoft.com/office/spreadsheetml/2009/9/main" objectType="CheckBox" fmlaLink="Data!B4" lockText="1" noThreeD="1"/>
</file>

<file path=xl/ctrlProps/ctrlProp25.xml><?xml version="1.0" encoding="utf-8"?>
<formControlPr xmlns="http://schemas.microsoft.com/office/spreadsheetml/2009/9/main" objectType="CheckBox" fmlaLink="Data!B5" lockText="1" noThreeD="1"/>
</file>

<file path=xl/ctrlProps/ctrlProp26.xml><?xml version="1.0" encoding="utf-8"?>
<formControlPr xmlns="http://schemas.microsoft.com/office/spreadsheetml/2009/9/main" objectType="CheckBox" fmlaLink="Data!B6" lockText="1" noThreeD="1"/>
</file>

<file path=xl/ctrlProps/ctrlProp27.xml><?xml version="1.0" encoding="utf-8"?>
<formControlPr xmlns="http://schemas.microsoft.com/office/spreadsheetml/2009/9/main" objectType="CheckBox" fmlaLink="Data!B7" lockText="1" noThreeD="1"/>
</file>

<file path=xl/ctrlProps/ctrlProp28.xml><?xml version="1.0" encoding="utf-8"?>
<formControlPr xmlns="http://schemas.microsoft.com/office/spreadsheetml/2009/9/main" objectType="CheckBox" fmlaLink="Data!B8" lockText="1" noThreeD="1"/>
</file>

<file path=xl/ctrlProps/ctrlProp29.xml><?xml version="1.0" encoding="utf-8"?>
<formControlPr xmlns="http://schemas.microsoft.com/office/spreadsheetml/2009/9/main" objectType="CheckBox" fmlaLink="Data!B9" lockText="1" noThreeD="1"/>
</file>

<file path=xl/ctrlProps/ctrlProp3.xml><?xml version="1.0" encoding="utf-8"?>
<formControlPr xmlns="http://schemas.microsoft.com/office/spreadsheetml/2009/9/main" objectType="CheckBox" fmlaLink="Data!E2" lockText="1" noThreeD="1"/>
</file>

<file path=xl/ctrlProps/ctrlProp30.xml><?xml version="1.0" encoding="utf-8"?>
<formControlPr xmlns="http://schemas.microsoft.com/office/spreadsheetml/2009/9/main" objectType="CheckBox" fmlaLink="Data!B10" lockText="1" noThreeD="1"/>
</file>

<file path=xl/ctrlProps/ctrlProp31.xml><?xml version="1.0" encoding="utf-8"?>
<formControlPr xmlns="http://schemas.microsoft.com/office/spreadsheetml/2009/9/main" objectType="CheckBox" fmlaLink="Data!B11" lockText="1" noThreeD="1"/>
</file>

<file path=xl/ctrlProps/ctrlProp32.xml><?xml version="1.0" encoding="utf-8"?>
<formControlPr xmlns="http://schemas.microsoft.com/office/spreadsheetml/2009/9/main" objectType="CheckBox" fmlaLink="Data!B12" lockText="1" noThreeD="1"/>
</file>

<file path=xl/ctrlProps/ctrlProp33.xml><?xml version="1.0" encoding="utf-8"?>
<formControlPr xmlns="http://schemas.microsoft.com/office/spreadsheetml/2009/9/main" objectType="CheckBox" fmlaLink="Data!B13" lockText="1" noThreeD="1"/>
</file>

<file path=xl/ctrlProps/ctrlProp34.xml><?xml version="1.0" encoding="utf-8"?>
<formControlPr xmlns="http://schemas.microsoft.com/office/spreadsheetml/2009/9/main" objectType="CheckBox" fmlaLink="Data!B14" lockText="1" noThreeD="1"/>
</file>

<file path=xl/ctrlProps/ctrlProp35.xml><?xml version="1.0" encoding="utf-8"?>
<formControlPr xmlns="http://schemas.microsoft.com/office/spreadsheetml/2009/9/main" objectType="CheckBox" fmlaLink="Data!B15" lockText="1" noThreeD="1"/>
</file>

<file path=xl/ctrlProps/ctrlProp36.xml><?xml version="1.0" encoding="utf-8"?>
<formControlPr xmlns="http://schemas.microsoft.com/office/spreadsheetml/2009/9/main" objectType="CheckBox" fmlaLink="Data!B16" lockText="1" noThreeD="1"/>
</file>

<file path=xl/ctrlProps/ctrlProp37.xml><?xml version="1.0" encoding="utf-8"?>
<formControlPr xmlns="http://schemas.microsoft.com/office/spreadsheetml/2009/9/main" objectType="CheckBox" fmlaLink="Data!B17" lockText="1" noThreeD="1"/>
</file>

<file path=xl/ctrlProps/ctrlProp38.xml><?xml version="1.0" encoding="utf-8"?>
<formControlPr xmlns="http://schemas.microsoft.com/office/spreadsheetml/2009/9/main" objectType="CheckBox" fmlaLink="Data!B18" lockText="1" noThreeD="1"/>
</file>

<file path=xl/ctrlProps/ctrlProp39.xml><?xml version="1.0" encoding="utf-8"?>
<formControlPr xmlns="http://schemas.microsoft.com/office/spreadsheetml/2009/9/main" objectType="CheckBox" fmlaLink="Data!B19" lockText="1" noThreeD="1"/>
</file>

<file path=xl/ctrlProps/ctrlProp4.xml><?xml version="1.0" encoding="utf-8"?>
<formControlPr xmlns="http://schemas.microsoft.com/office/spreadsheetml/2009/9/main" objectType="CheckBox" fmlaLink="Data!F2" lockText="1" noThreeD="1"/>
</file>

<file path=xl/ctrlProps/ctrlProp40.xml><?xml version="1.0" encoding="utf-8"?>
<formControlPr xmlns="http://schemas.microsoft.com/office/spreadsheetml/2009/9/main" objectType="CheckBox" fmlaLink="Data!B20" lockText="1" noThreeD="1"/>
</file>

<file path=xl/ctrlProps/ctrlProp41.xml><?xml version="1.0" encoding="utf-8"?>
<formControlPr xmlns="http://schemas.microsoft.com/office/spreadsheetml/2009/9/main" objectType="CheckBox" fmlaLink="Data!B21" lockText="1" noThreeD="1"/>
</file>

<file path=xl/ctrlProps/ctrlProp42.xml><?xml version="1.0" encoding="utf-8"?>
<formControlPr xmlns="http://schemas.microsoft.com/office/spreadsheetml/2009/9/main" objectType="CheckBox" fmlaLink="Data!B22" lockText="1" noThreeD="1"/>
</file>

<file path=xl/ctrlProps/ctrlProp43.xml><?xml version="1.0" encoding="utf-8"?>
<formControlPr xmlns="http://schemas.microsoft.com/office/spreadsheetml/2009/9/main" objectType="CheckBox" fmlaLink="Data!B23" lockText="1" noThreeD="1"/>
</file>

<file path=xl/ctrlProps/ctrlProp44.xml><?xml version="1.0" encoding="utf-8"?>
<formControlPr xmlns="http://schemas.microsoft.com/office/spreadsheetml/2009/9/main" objectType="CheckBox" fmlaLink="Data!B24" lockText="1" noThreeD="1"/>
</file>

<file path=xl/ctrlProps/ctrlProp45.xml><?xml version="1.0" encoding="utf-8"?>
<formControlPr xmlns="http://schemas.microsoft.com/office/spreadsheetml/2009/9/main" objectType="CheckBox" fmlaLink="Data!B25" lockText="1" noThreeD="1"/>
</file>

<file path=xl/ctrlProps/ctrlProp46.xml><?xml version="1.0" encoding="utf-8"?>
<formControlPr xmlns="http://schemas.microsoft.com/office/spreadsheetml/2009/9/main" objectType="CheckBox" fmlaLink="Data!B26" lockText="1" noThreeD="1"/>
</file>

<file path=xl/ctrlProps/ctrlProp47.xml><?xml version="1.0" encoding="utf-8"?>
<formControlPr xmlns="http://schemas.microsoft.com/office/spreadsheetml/2009/9/main" objectType="CheckBox" fmlaLink="Data!Z2" lockText="1" noThreeD="1"/>
</file>

<file path=xl/ctrlProps/ctrlProp5.xml><?xml version="1.0" encoding="utf-8"?>
<formControlPr xmlns="http://schemas.microsoft.com/office/spreadsheetml/2009/9/main" objectType="CheckBox" fmlaLink="Data!G2" lockText="1" noThreeD="1"/>
</file>

<file path=xl/ctrlProps/ctrlProp6.xml><?xml version="1.0" encoding="utf-8"?>
<formControlPr xmlns="http://schemas.microsoft.com/office/spreadsheetml/2009/9/main" objectType="CheckBox" fmlaLink="Data!H2" lockText="1" noThreeD="1"/>
</file>

<file path=xl/ctrlProps/ctrlProp7.xml><?xml version="1.0" encoding="utf-8"?>
<formControlPr xmlns="http://schemas.microsoft.com/office/spreadsheetml/2009/9/main" objectType="CheckBox" fmlaLink="Data!I2" lockText="1" noThreeD="1"/>
</file>

<file path=xl/ctrlProps/ctrlProp8.xml><?xml version="1.0" encoding="utf-8"?>
<formControlPr xmlns="http://schemas.microsoft.com/office/spreadsheetml/2009/9/main" objectType="CheckBox" fmlaLink="Data!J2" lockText="1" noThreeD="1"/>
</file>

<file path=xl/ctrlProps/ctrlProp9.xml><?xml version="1.0" encoding="utf-8"?>
<formControlPr xmlns="http://schemas.microsoft.com/office/spreadsheetml/2009/9/main" objectType="CheckBox" fmlaLink="Data!K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</xdr:col>
      <xdr:colOff>0</xdr:colOff>
      <xdr:row>25</xdr:row>
      <xdr:rowOff>180975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8575" y="142875"/>
          <a:ext cx="1181100" cy="4800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Övriga kurser </a:t>
          </a:r>
        </a:p>
      </xdr:txBody>
    </xdr:sp>
    <xdr:clientData/>
  </xdr:twoCellAnchor>
  <xdr:twoCellAnchor>
    <xdr:from>
      <xdr:col>1</xdr:col>
      <xdr:colOff>47625</xdr:colOff>
      <xdr:row>18</xdr:row>
      <xdr:rowOff>47624</xdr:rowOff>
    </xdr:from>
    <xdr:to>
      <xdr:col>2</xdr:col>
      <xdr:colOff>365760</xdr:colOff>
      <xdr:row>25</xdr:row>
      <xdr:rowOff>180975</xdr:rowOff>
    </xdr:to>
    <xdr:sp macro="" textlink="">
      <xdr:nvSpPr>
        <xdr:cNvPr id="39" name="textruta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312545" y="3339464"/>
          <a:ext cx="2558415" cy="141351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fördjupningskurser</a:t>
          </a:r>
        </a:p>
      </xdr:txBody>
    </xdr:sp>
    <xdr:clientData/>
  </xdr:twoCellAnchor>
  <xdr:twoCellAnchor>
    <xdr:from>
      <xdr:col>1</xdr:col>
      <xdr:colOff>47625</xdr:colOff>
      <xdr:row>7</xdr:row>
      <xdr:rowOff>152400</xdr:rowOff>
    </xdr:from>
    <xdr:to>
      <xdr:col>2</xdr:col>
      <xdr:colOff>365760</xdr:colOff>
      <xdr:row>18</xdr:row>
      <xdr:rowOff>9526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12545" y="1432560"/>
          <a:ext cx="2558415" cy="18688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sjukdomslära</a:t>
          </a:r>
        </a:p>
      </xdr:txBody>
    </xdr:sp>
    <xdr:clientData/>
  </xdr:twoCellAnchor>
  <xdr:twoCellAnchor>
    <xdr:from>
      <xdr:col>1</xdr:col>
      <xdr:colOff>47624</xdr:colOff>
      <xdr:row>0</xdr:row>
      <xdr:rowOff>142874</xdr:rowOff>
    </xdr:from>
    <xdr:to>
      <xdr:col>2</xdr:col>
      <xdr:colOff>373380</xdr:colOff>
      <xdr:row>7</xdr:row>
      <xdr:rowOff>123825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12544" y="142874"/>
          <a:ext cx="2566036" cy="1261111"/>
        </a:xfrm>
        <a:prstGeom prst="rect">
          <a:avLst/>
        </a:prstGeom>
        <a:solidFill>
          <a:srgbClr val="FCFD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Times New Roman" panose="02020603050405020304" pitchFamily="18" charset="0"/>
              <a:cs typeface="Times New Roman" panose="02020603050405020304" pitchFamily="18" charset="0"/>
            </a:rPr>
            <a:t>METIS grundkurser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85724</xdr:colOff>
          <xdr:row>2</xdr:row>
          <xdr:rowOff>0</xdr:rowOff>
        </xdr:from>
        <xdr:to>
          <xdr:col>1</xdr:col>
          <xdr:colOff>1838325</xdr:colOff>
          <xdr:row>6</xdr:row>
          <xdr:rowOff>104775</xdr:rowOff>
        </xdr:to>
        <xdr:grpSp>
          <xdr:nvGrpSpPr>
            <xdr:cNvPr id="2" name="Grup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14449" y="381000"/>
              <a:ext cx="1752601" cy="866775"/>
              <a:chOff x="1076324" y="209549"/>
              <a:chExt cx="1514475" cy="971552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076325" y="209549"/>
                <a:ext cx="742950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Akutpsykiatri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076324" y="390524"/>
                <a:ext cx="1514475" cy="219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Psykiatrisk diagnostik </a:t>
                </a:r>
              </a:p>
            </xdr:txBody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076324" y="590550"/>
                <a:ext cx="126682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Psykiatrisk juridik  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076324" y="781049"/>
                <a:ext cx="147637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Psykofarmakologi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076325" y="971551"/>
                <a:ext cx="7429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Suicidologi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85724</xdr:colOff>
          <xdr:row>8</xdr:row>
          <xdr:rowOff>180975</xdr:rowOff>
        </xdr:from>
        <xdr:to>
          <xdr:col>2</xdr:col>
          <xdr:colOff>228599</xdr:colOff>
          <xdr:row>17</xdr:row>
          <xdr:rowOff>161925</xdr:rowOff>
        </xdr:to>
        <xdr:grpSp>
          <xdr:nvGrpSpPr>
            <xdr:cNvPr id="3" name="Grup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314449" y="1704975"/>
              <a:ext cx="2324100" cy="1695450"/>
              <a:chOff x="1076324" y="1276348"/>
              <a:chExt cx="1665345" cy="1924050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076325" y="1276348"/>
                <a:ext cx="15049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Affektiva sjukdomar 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076325" y="14668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Beroendelära 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076325" y="1657350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BUP för vuxenpsykiatrer 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076324" y="1847851"/>
                <a:ext cx="1512256" cy="2175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Konsultationspsykiatri och psykosomatik 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076324" y="2029337"/>
                <a:ext cx="1665345" cy="2495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ADHD, autism och intellektuell funktionsnedsättning 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076325" y="22288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Personlighetsyndrom 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076325" y="2419349"/>
                <a:ext cx="1390650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Psykossjukdomar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076324" y="2619376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Transkulturell psykiatri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076324" y="2809875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Ångest-, OCD- och traumarelaterade syndrom</a:t>
                </a:r>
              </a:p>
            </xdr:txBody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076324" y="3000373"/>
                <a:ext cx="1476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Äldrepsykiatri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19</xdr:row>
          <xdr:rowOff>66670</xdr:rowOff>
        </xdr:from>
        <xdr:to>
          <xdr:col>2</xdr:col>
          <xdr:colOff>0</xdr:colOff>
          <xdr:row>25</xdr:row>
          <xdr:rowOff>142868</xdr:rowOff>
        </xdr:to>
        <xdr:grpSp>
          <xdr:nvGrpSpPr>
            <xdr:cNvPr id="4" name="Grup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314450" y="3686170"/>
              <a:ext cx="2095500" cy="1219198"/>
              <a:chOff x="1076325" y="3241608"/>
              <a:chExt cx="1466850" cy="1162499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076325" y="3404855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Psykiatri och samhälle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076325" y="3241608"/>
                <a:ext cx="1466850" cy="2095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Medicinsk vetenskap 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1076325" y="3559026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Rättspsykiatri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1076325" y="3722279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Ätstörningar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076325" y="3876454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Neurovetenskap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1076325" y="4030622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Sexologi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1076325" y="4194557"/>
                <a:ext cx="14668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Kritisk läkemedelsvärdering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152400</xdr:rowOff>
        </xdr:from>
        <xdr:to>
          <xdr:col>1</xdr:col>
          <xdr:colOff>0</xdr:colOff>
          <xdr:row>25</xdr:row>
          <xdr:rowOff>161925</xdr:rowOff>
        </xdr:to>
        <xdr:grpSp>
          <xdr:nvGrpSpPr>
            <xdr:cNvPr id="7" name="Grup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52400" y="342900"/>
              <a:ext cx="1076325" cy="4581525"/>
              <a:chOff x="152400" y="228600"/>
              <a:chExt cx="1257300" cy="3724275"/>
            </a:xfrm>
          </xdr:grpSpPr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  <a:ext uri="{FF2B5EF4-FFF2-40B4-BE49-F238E27FC236}">
                    <a16:creationId xmlns:a16="http://schemas.microsoft.com/office/drawing/2014/main" id="{00000000-0008-0000-0000-000020080000}"/>
                  </a:ext>
                </a:extLst>
              </xdr:cNvPr>
              <xdr:cNvSpPr/>
            </xdr:nvSpPr>
            <xdr:spPr bwMode="auto">
              <a:xfrm>
                <a:off x="152400" y="2286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c1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  <a:ext uri="{FF2B5EF4-FFF2-40B4-BE49-F238E27FC236}">
                    <a16:creationId xmlns:a16="http://schemas.microsoft.com/office/drawing/2014/main" id="{00000000-0008-0000-0000-000021080000}"/>
                  </a:ext>
                </a:extLst>
              </xdr:cNvPr>
              <xdr:cNvSpPr/>
            </xdr:nvSpPr>
            <xdr:spPr bwMode="auto">
              <a:xfrm>
                <a:off x="152400" y="3810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c2</a:t>
                </a:r>
              </a:p>
            </xdr:txBody>
          </xdr:sp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  <a:ext uri="{FF2B5EF4-FFF2-40B4-BE49-F238E27FC236}">
                    <a16:creationId xmlns:a16="http://schemas.microsoft.com/office/drawing/2014/main" id="{00000000-0008-0000-0000-000022080000}"/>
                  </a:ext>
                </a:extLst>
              </xdr:cNvPr>
              <xdr:cNvSpPr/>
            </xdr:nvSpPr>
            <xdr:spPr bwMode="auto">
              <a:xfrm>
                <a:off x="152400" y="5334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c3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  <a:ext uri="{FF2B5EF4-FFF2-40B4-BE49-F238E27FC236}">
                    <a16:creationId xmlns:a16="http://schemas.microsoft.com/office/drawing/2014/main" id="{00000000-0008-0000-0000-000023080000}"/>
                  </a:ext>
                </a:extLst>
              </xdr:cNvPr>
              <xdr:cNvSpPr/>
            </xdr:nvSpPr>
            <xdr:spPr bwMode="auto">
              <a:xfrm>
                <a:off x="152400" y="6858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c4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  <a:ext uri="{FF2B5EF4-FFF2-40B4-BE49-F238E27FC236}">
                    <a16:creationId xmlns:a16="http://schemas.microsoft.com/office/drawing/2014/main" id="{00000000-0008-0000-0000-000024080000}"/>
                  </a:ext>
                </a:extLst>
              </xdr:cNvPr>
              <xdr:cNvSpPr/>
            </xdr:nvSpPr>
            <xdr:spPr bwMode="auto">
              <a:xfrm>
                <a:off x="152400" y="8382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c5</a:t>
                </a:r>
              </a:p>
            </xdr:txBody>
          </xdr:sp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  <a:ext uri="{FF2B5EF4-FFF2-40B4-BE49-F238E27FC236}">
                    <a16:creationId xmlns:a16="http://schemas.microsoft.com/office/drawing/2014/main" id="{00000000-0008-0000-0000-000025080000}"/>
                  </a:ext>
                </a:extLst>
              </xdr:cNvPr>
              <xdr:cNvSpPr/>
            </xdr:nvSpPr>
            <xdr:spPr bwMode="auto">
              <a:xfrm>
                <a:off x="152400" y="9906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c6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  <a:ext uri="{FF2B5EF4-FFF2-40B4-BE49-F238E27FC236}">
                    <a16:creationId xmlns:a16="http://schemas.microsoft.com/office/drawing/2014/main" id="{00000000-0008-0000-0000-000026080000}"/>
                  </a:ext>
                </a:extLst>
              </xdr:cNvPr>
              <xdr:cNvSpPr/>
            </xdr:nvSpPr>
            <xdr:spPr bwMode="auto">
              <a:xfrm>
                <a:off x="152400" y="11430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c7</a:t>
                </a:r>
              </a:p>
            </xdr:txBody>
          </xdr:sp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  <a:ext uri="{FF2B5EF4-FFF2-40B4-BE49-F238E27FC236}">
                    <a16:creationId xmlns:a16="http://schemas.microsoft.com/office/drawing/2014/main" id="{00000000-0008-0000-0000-000027080000}"/>
                  </a:ext>
                </a:extLst>
              </xdr:cNvPr>
              <xdr:cNvSpPr/>
            </xdr:nvSpPr>
            <xdr:spPr bwMode="auto">
              <a:xfrm>
                <a:off x="152400" y="1295400"/>
                <a:ext cx="12573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c8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  <a:ext uri="{FF2B5EF4-FFF2-40B4-BE49-F238E27FC236}">
                    <a16:creationId xmlns:a16="http://schemas.microsoft.com/office/drawing/2014/main" id="{00000000-0008-0000-0000-000028080000}"/>
                  </a:ext>
                </a:extLst>
              </xdr:cNvPr>
              <xdr:cNvSpPr/>
            </xdr:nvSpPr>
            <xdr:spPr bwMode="auto">
              <a:xfrm>
                <a:off x="152400" y="14478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c9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152400" y="16002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c10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152400" y="17526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c11</a:t>
                </a:r>
              </a:p>
            </xdr:txBody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  <a:ext uri="{FF2B5EF4-FFF2-40B4-BE49-F238E27FC236}">
                    <a16:creationId xmlns:a16="http://schemas.microsoft.com/office/drawing/2014/main" id="{00000000-0008-0000-0000-00002B080000}"/>
                  </a:ext>
                </a:extLst>
              </xdr:cNvPr>
              <xdr:cNvSpPr/>
            </xdr:nvSpPr>
            <xdr:spPr bwMode="auto">
              <a:xfrm>
                <a:off x="152400" y="19050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c12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  <a:ext uri="{FF2B5EF4-FFF2-40B4-BE49-F238E27FC236}">
                    <a16:creationId xmlns:a16="http://schemas.microsoft.com/office/drawing/2014/main" id="{00000000-0008-0000-0000-00002C080000}"/>
                  </a:ext>
                </a:extLst>
              </xdr:cNvPr>
              <xdr:cNvSpPr/>
            </xdr:nvSpPr>
            <xdr:spPr bwMode="auto">
              <a:xfrm>
                <a:off x="152400" y="20574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c13</a:t>
                </a:r>
              </a:p>
            </xdr:txBody>
          </xdr:sp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  <a:ext uri="{FF2B5EF4-FFF2-40B4-BE49-F238E27FC236}">
                    <a16:creationId xmlns:a16="http://schemas.microsoft.com/office/drawing/2014/main" id="{00000000-0008-0000-0000-00002D080000}"/>
                  </a:ext>
                </a:extLst>
              </xdr:cNvPr>
              <xdr:cNvSpPr/>
            </xdr:nvSpPr>
            <xdr:spPr bwMode="auto">
              <a:xfrm>
                <a:off x="152400" y="22098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b1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  <a:ext uri="{FF2B5EF4-FFF2-40B4-BE49-F238E27FC236}">
                    <a16:creationId xmlns:a16="http://schemas.microsoft.com/office/drawing/2014/main" id="{00000000-0008-0000-0000-00002E080000}"/>
                  </a:ext>
                </a:extLst>
              </xdr:cNvPr>
              <xdr:cNvSpPr/>
            </xdr:nvSpPr>
            <xdr:spPr bwMode="auto">
              <a:xfrm>
                <a:off x="152400" y="23622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b2</a:t>
                </a:r>
              </a:p>
            </xdr:txBody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  <a:ext uri="{FF2B5EF4-FFF2-40B4-BE49-F238E27FC236}">
                    <a16:creationId xmlns:a16="http://schemas.microsoft.com/office/drawing/2014/main" id="{00000000-0008-0000-0000-00002F080000}"/>
                  </a:ext>
                </a:extLst>
              </xdr:cNvPr>
              <xdr:cNvSpPr/>
            </xdr:nvSpPr>
            <xdr:spPr bwMode="auto">
              <a:xfrm>
                <a:off x="152400" y="25146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b3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  <a:ext uri="{FF2B5EF4-FFF2-40B4-BE49-F238E27FC236}">
                    <a16:creationId xmlns:a16="http://schemas.microsoft.com/office/drawing/2014/main" id="{00000000-0008-0000-0000-000030080000}"/>
                  </a:ext>
                </a:extLst>
              </xdr:cNvPr>
              <xdr:cNvSpPr/>
            </xdr:nvSpPr>
            <xdr:spPr bwMode="auto">
              <a:xfrm>
                <a:off x="152400" y="26670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b4</a:t>
                </a:r>
              </a:p>
            </xdr:txBody>
          </xdr:sp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  <a:ext uri="{FF2B5EF4-FFF2-40B4-BE49-F238E27FC236}">
                    <a16:creationId xmlns:a16="http://schemas.microsoft.com/office/drawing/2014/main" id="{00000000-0008-0000-0000-000031080000}"/>
                  </a:ext>
                </a:extLst>
              </xdr:cNvPr>
              <xdr:cNvSpPr/>
            </xdr:nvSpPr>
            <xdr:spPr bwMode="auto">
              <a:xfrm>
                <a:off x="152400" y="2819400"/>
                <a:ext cx="9906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b5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  <a:ext uri="{FF2B5EF4-FFF2-40B4-BE49-F238E27FC236}">
                    <a16:creationId xmlns:a16="http://schemas.microsoft.com/office/drawing/2014/main" id="{00000000-0008-0000-0000-000032080000}"/>
                  </a:ext>
                </a:extLst>
              </xdr:cNvPr>
              <xdr:cNvSpPr/>
            </xdr:nvSpPr>
            <xdr:spPr bwMode="auto">
              <a:xfrm>
                <a:off x="152400" y="29718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a1</a:t>
                </a:r>
              </a:p>
            </xdr:txBody>
          </xdr:sp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  <a:ext uri="{FF2B5EF4-FFF2-40B4-BE49-F238E27FC236}">
                    <a16:creationId xmlns:a16="http://schemas.microsoft.com/office/drawing/2014/main" id="{00000000-0008-0000-0000-000033080000}"/>
                  </a:ext>
                </a:extLst>
              </xdr:cNvPr>
              <xdr:cNvSpPr/>
            </xdr:nvSpPr>
            <xdr:spPr bwMode="auto">
              <a:xfrm>
                <a:off x="152400" y="31242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a2</a:t>
                </a:r>
              </a:p>
            </xdr:txBody>
          </xdr:sp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  <a:ext uri="{FF2B5EF4-FFF2-40B4-BE49-F238E27FC236}">
                    <a16:creationId xmlns:a16="http://schemas.microsoft.com/office/drawing/2014/main" id="{00000000-0008-0000-0000-000034080000}"/>
                  </a:ext>
                </a:extLst>
              </xdr:cNvPr>
              <xdr:cNvSpPr/>
            </xdr:nvSpPr>
            <xdr:spPr bwMode="auto">
              <a:xfrm>
                <a:off x="152400" y="32766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a3</a:t>
                </a:r>
              </a:p>
            </xdr:txBody>
          </xdr:sp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  <a:ext uri="{FF2B5EF4-FFF2-40B4-BE49-F238E27FC236}">
                    <a16:creationId xmlns:a16="http://schemas.microsoft.com/office/drawing/2014/main" id="{00000000-0008-0000-0000-000035080000}"/>
                  </a:ext>
                </a:extLst>
              </xdr:cNvPr>
              <xdr:cNvSpPr/>
            </xdr:nvSpPr>
            <xdr:spPr bwMode="auto">
              <a:xfrm>
                <a:off x="152400" y="34290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a4</a:t>
                </a:r>
              </a:p>
            </xdr:txBody>
          </xdr:sp>
          <xdr:sp macro="" textlink="">
            <xdr:nvSpPr>
              <xdr:cNvPr id="2102" name="Check Box 54" hidden="1">
                <a:extLst>
                  <a:ext uri="{63B3BB69-23CF-44E3-9099-C40C66FF867C}">
                    <a14:compatExt spid="_x0000_s2102"/>
                  </a:ext>
                  <a:ext uri="{FF2B5EF4-FFF2-40B4-BE49-F238E27FC236}">
                    <a16:creationId xmlns:a16="http://schemas.microsoft.com/office/drawing/2014/main" id="{00000000-0008-0000-0000-000036080000}"/>
                  </a:ext>
                </a:extLst>
              </xdr:cNvPr>
              <xdr:cNvSpPr/>
            </xdr:nvSpPr>
            <xdr:spPr bwMode="auto">
              <a:xfrm>
                <a:off x="152400" y="35814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a5</a:t>
                </a:r>
              </a:p>
            </xdr:txBody>
          </xdr:sp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  <a:ext uri="{FF2B5EF4-FFF2-40B4-BE49-F238E27FC236}">
                    <a16:creationId xmlns:a16="http://schemas.microsoft.com/office/drawing/2014/main" id="{00000000-0008-0000-0000-000037080000}"/>
                  </a:ext>
                </a:extLst>
              </xdr:cNvPr>
              <xdr:cNvSpPr/>
            </xdr:nvSpPr>
            <xdr:spPr bwMode="auto">
              <a:xfrm>
                <a:off x="152400" y="3733800"/>
                <a:ext cx="9239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Delmål a6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76200</xdr:rowOff>
        </xdr:from>
        <xdr:to>
          <xdr:col>2</xdr:col>
          <xdr:colOff>0</xdr:colOff>
          <xdr:row>7</xdr:row>
          <xdr:rowOff>95250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Levnadsvanor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D1:E25" totalsRowShown="0" headerRowDxfId="5" headerRowBorderDxfId="4" tableBorderDxfId="3" totalsRowBorderDxfId="2">
  <autoFilter ref="D1:E25" xr:uid="{00000000-0009-0000-0100-000001000000}"/>
  <tableColumns count="2">
    <tableColumn id="1" xr3:uid="{00000000-0010-0000-0000-000001000000}" name="Måluppfyllelse " dataDxfId="1"/>
    <tableColumn id="2" xr3:uid="{00000000-0010-0000-0000-000002000000}" name="Delmål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A33" sqref="A33"/>
    </sheetView>
  </sheetViews>
  <sheetFormatPr defaultRowHeight="15" x14ac:dyDescent="0.25"/>
  <cols>
    <col min="1" max="1" width="18.42578125" customWidth="1"/>
    <col min="2" max="2" width="32.7109375" customWidth="1"/>
    <col min="3" max="3" width="6.7109375" customWidth="1"/>
    <col min="4" max="4" width="21" bestFit="1" customWidth="1"/>
    <col min="5" max="5" width="21.28515625" customWidth="1"/>
    <col min="7" max="7" width="21.85546875" customWidth="1"/>
  </cols>
  <sheetData>
    <row r="1" spans="2:8" x14ac:dyDescent="0.25">
      <c r="B1" s="1"/>
      <c r="D1" s="2" t="s">
        <v>84</v>
      </c>
      <c r="E1" s="3" t="s">
        <v>46</v>
      </c>
      <c r="G1" s="1"/>
    </row>
    <row r="2" spans="2:8" x14ac:dyDescent="0.25">
      <c r="B2" s="1"/>
      <c r="D2" s="4" t="str">
        <f>IF(SUM(Data!C3:Z3)&gt;=1,"Delmål c1: uppfyllt","Delmål c1: ej uppfyllt")</f>
        <v>Delmål c1: ej uppfyllt</v>
      </c>
      <c r="E2" s="9" t="s">
        <v>47</v>
      </c>
      <c r="G2" s="1"/>
    </row>
    <row r="3" spans="2:8" x14ac:dyDescent="0.25">
      <c r="B3" s="1"/>
      <c r="D3" s="4" t="str">
        <f>IF(SUM(Data!C4:Z4)&gt;=1,"Delmål c2: uppfyllt","Delmål c2: ej uppfyllt")</f>
        <v>Delmål c2: ej uppfyllt</v>
      </c>
      <c r="E3" s="9" t="s">
        <v>49</v>
      </c>
      <c r="G3" s="1"/>
    </row>
    <row r="4" spans="2:8" x14ac:dyDescent="0.25">
      <c r="B4" s="1"/>
      <c r="D4" s="4" t="str">
        <f>IF(SUM(Data!C5:Z5)&gt;=1,"Delmål c3: uppfyllt","Delmål c3: ej uppfyllt")</f>
        <v>Delmål c3: ej uppfyllt</v>
      </c>
      <c r="E4" s="9" t="s">
        <v>50</v>
      </c>
      <c r="G4" s="1"/>
    </row>
    <row r="5" spans="2:8" x14ac:dyDescent="0.25">
      <c r="B5" s="1"/>
      <c r="D5" s="4" t="str">
        <f>IF(SUM(Data!C6:Z6)&gt;=1,"Delmål c4: uppfyllt","Delmål c4: ej uppfyllt")</f>
        <v>Delmål c4: ej uppfyllt</v>
      </c>
      <c r="E5" s="9" t="s">
        <v>51</v>
      </c>
      <c r="G5" s="1"/>
    </row>
    <row r="6" spans="2:8" x14ac:dyDescent="0.25">
      <c r="B6" s="1"/>
      <c r="D6" s="7" t="s">
        <v>73</v>
      </c>
      <c r="E6" s="9" t="s">
        <v>52</v>
      </c>
      <c r="G6" s="1"/>
    </row>
    <row r="7" spans="2:8" x14ac:dyDescent="0.25">
      <c r="B7" s="1"/>
      <c r="D7" s="4" t="str">
        <f>IF(SUM(Data!C8:Z8)&gt;=1,"Delmål c6: uppfyllt","Delmål c6: ej uppfyllt")</f>
        <v>Delmål c6: ej uppfyllt</v>
      </c>
      <c r="E7" s="9" t="s">
        <v>53</v>
      </c>
      <c r="G7" s="1"/>
    </row>
    <row r="8" spans="2:8" x14ac:dyDescent="0.25">
      <c r="B8" s="1"/>
      <c r="D8" s="4" t="str">
        <f>IF(SUM(Data!C9:Z9)&gt;=1,"Delmål c7: uppfyllt","Delmål c7: ej uppfyllt")</f>
        <v>Delmål c7: ej uppfyllt</v>
      </c>
      <c r="E8" s="9" t="s">
        <v>54</v>
      </c>
      <c r="G8" s="1"/>
    </row>
    <row r="9" spans="2:8" x14ac:dyDescent="0.25">
      <c r="B9" s="1"/>
      <c r="D9" s="4" t="str">
        <f>IF(SUM(Data!C10:Z10)&gt;=1,"Delmål c8: uppfyllt","Delmål c8: ej uppfyllt")</f>
        <v>Delmål c8: ej uppfyllt</v>
      </c>
      <c r="E9" s="9" t="s">
        <v>55</v>
      </c>
      <c r="G9" s="1"/>
    </row>
    <row r="10" spans="2:8" x14ac:dyDescent="0.25">
      <c r="B10" s="1"/>
      <c r="D10" s="4" t="str">
        <f>IF(SUM(Data!C11:Z11)&gt;=1,"Delmål c9: uppfyllt","Delmål c9: ej uppfyllt")</f>
        <v>Delmål c9: ej uppfyllt</v>
      </c>
      <c r="E10" s="9" t="s">
        <v>56</v>
      </c>
      <c r="G10" s="1"/>
    </row>
    <row r="11" spans="2:8" x14ac:dyDescent="0.25">
      <c r="B11" s="1"/>
      <c r="D11" s="4" t="str">
        <f>IF(SUM(Data!C12:Z12)&gt;=1,"Delmål c10: uppfyllt","Delmål c10: ej uppfyllt")</f>
        <v>Delmål c10: ej uppfyllt</v>
      </c>
      <c r="E11" s="9" t="s">
        <v>48</v>
      </c>
      <c r="G11" s="1"/>
    </row>
    <row r="12" spans="2:8" x14ac:dyDescent="0.25">
      <c r="B12" s="1"/>
      <c r="D12" s="4" t="str">
        <f>IF(SUM(Data!C13:Z13)&gt;=1,"Delmål c11: uppfyllt","Delmål c11: ej uppfyllt")</f>
        <v>Delmål c11: ej uppfyllt</v>
      </c>
      <c r="E12" s="9" t="s">
        <v>57</v>
      </c>
    </row>
    <row r="13" spans="2:8" x14ac:dyDescent="0.25">
      <c r="B13" s="1"/>
      <c r="D13" s="7" t="s">
        <v>74</v>
      </c>
      <c r="E13" s="9" t="s">
        <v>58</v>
      </c>
    </row>
    <row r="14" spans="2:8" x14ac:dyDescent="0.25">
      <c r="B14" s="1"/>
      <c r="D14" s="4" t="str">
        <f>IF(SUM(Data!C15:Z15)&gt;=1,"Delmål c13: uppfyllt","Delmål c13: ej uppfyllt")</f>
        <v>Delmål c13: ej uppfyllt</v>
      </c>
      <c r="E14" s="9" t="s">
        <v>59</v>
      </c>
      <c r="H14" t="s">
        <v>77</v>
      </c>
    </row>
    <row r="15" spans="2:8" x14ac:dyDescent="0.25">
      <c r="B15" s="1"/>
      <c r="D15" s="4" t="str">
        <f>IF(SUM(Data!C16:Z16)&gt;=1,"Delmål b1: uppfyllt","Delmål b1: ej uppfyllt")</f>
        <v>Delmål b1: ej uppfyllt</v>
      </c>
      <c r="E15" s="9" t="s">
        <v>66</v>
      </c>
    </row>
    <row r="16" spans="2:8" x14ac:dyDescent="0.25">
      <c r="B16" s="1"/>
      <c r="D16" s="4" t="str">
        <f>IF(SUM(Data!C17:Z17)&gt;=1,"Delmål b2: uppfyllt","Delmål b2: ej uppfyllt")</f>
        <v>Delmål b2: ej uppfyllt</v>
      </c>
      <c r="E16" s="9" t="s">
        <v>67</v>
      </c>
    </row>
    <row r="17" spans="1:5" x14ac:dyDescent="0.25">
      <c r="B17" s="1"/>
      <c r="D17" s="4" t="str">
        <f>IF(SUM(Data!C18:Z18)&gt;=1,"Delmål b3: uppfyllt","Delmål b3: ej uppfyllt")</f>
        <v>Delmål b3: ej uppfyllt</v>
      </c>
      <c r="E17" s="9" t="s">
        <v>68</v>
      </c>
    </row>
    <row r="18" spans="1:5" x14ac:dyDescent="0.25">
      <c r="B18" s="1"/>
      <c r="D18" s="4" t="str">
        <f>IF(SUM(Data!C19:Z19)&gt;=1,"Delmål b4: uppfyllt","Delmål b4: ej uppfyllt")</f>
        <v>Delmål b4: ej uppfyllt</v>
      </c>
      <c r="E18" s="9" t="s">
        <v>69</v>
      </c>
    </row>
    <row r="19" spans="1:5" x14ac:dyDescent="0.25">
      <c r="B19" s="1"/>
      <c r="D19" s="4" t="str">
        <f>IF(SUM(Data!C20:Z20)&gt;=1,"Delmål b5: uppfyllt","Delmål b5: ej uppfyllt")</f>
        <v>Delmål b5: ej uppfyllt</v>
      </c>
      <c r="E19" s="9" t="s">
        <v>70</v>
      </c>
    </row>
    <row r="20" spans="1:5" x14ac:dyDescent="0.25">
      <c r="B20" s="1"/>
      <c r="D20" s="4" t="str">
        <f>IF(SUM(Data!C21:Z21)&gt;=1,"Delmål a1: uppfyllt","Delmål a1: ej uppfyllt")</f>
        <v>Delmål a1: ej uppfyllt</v>
      </c>
      <c r="E20" s="9" t="s">
        <v>60</v>
      </c>
    </row>
    <row r="21" spans="1:5" x14ac:dyDescent="0.25">
      <c r="B21" s="1"/>
      <c r="D21" s="4" t="str">
        <f>IF(SUM(Data!C22:Z22)&gt;=1,"Delmål a2: uppfyllt","Delmål a2: ej uppfyllt")</f>
        <v>Delmål a2: ej uppfyllt</v>
      </c>
      <c r="E21" s="9" t="s">
        <v>61</v>
      </c>
    </row>
    <row r="22" spans="1:5" x14ac:dyDescent="0.25">
      <c r="B22" s="1"/>
      <c r="D22" s="7" t="s">
        <v>75</v>
      </c>
      <c r="E22" s="9" t="s">
        <v>62</v>
      </c>
    </row>
    <row r="23" spans="1:5" x14ac:dyDescent="0.25">
      <c r="B23" s="1"/>
      <c r="D23" s="7" t="s">
        <v>76</v>
      </c>
      <c r="E23" s="9" t="s">
        <v>63</v>
      </c>
    </row>
    <row r="24" spans="1:5" x14ac:dyDescent="0.25">
      <c r="B24" s="1"/>
      <c r="D24" s="4" t="str">
        <f>IF(SUM(Data!C25:Z25)&gt;=1,"Delmål a5: uppfyllt","Delmål a5: ej uppfyllt")</f>
        <v>Delmål a5: ej uppfyllt</v>
      </c>
      <c r="E24" s="9" t="s">
        <v>64</v>
      </c>
    </row>
    <row r="25" spans="1:5" x14ac:dyDescent="0.25">
      <c r="B25" s="1"/>
      <c r="D25" s="5" t="str">
        <f>IF(SUM(Data!C26:Z26)&gt;=1,"Delmål a6: uppfyllt","Delmål a6: ej uppfyllt")</f>
        <v>Delmål a6: ej uppfyllt</v>
      </c>
      <c r="E25" s="10" t="s">
        <v>65</v>
      </c>
    </row>
    <row r="26" spans="1:5" x14ac:dyDescent="0.25">
      <c r="B26" s="1"/>
    </row>
    <row r="27" spans="1:5" ht="89.25" customHeight="1" x14ac:dyDescent="0.25">
      <c r="A27" s="8" t="s">
        <v>82</v>
      </c>
      <c r="B27" s="8" t="s">
        <v>80</v>
      </c>
      <c r="D27" s="8" t="s">
        <v>83</v>
      </c>
      <c r="E27" s="8" t="s">
        <v>81</v>
      </c>
    </row>
    <row r="28" spans="1:5" ht="36" x14ac:dyDescent="0.25">
      <c r="D28" s="8" t="s">
        <v>79</v>
      </c>
    </row>
    <row r="30" spans="1:5" x14ac:dyDescent="0.25">
      <c r="A30" t="s">
        <v>87</v>
      </c>
    </row>
    <row r="31" spans="1:5" x14ac:dyDescent="0.25">
      <c r="D31" t="s">
        <v>78</v>
      </c>
    </row>
  </sheetData>
  <sheetProtection algorithmName="SHA-512" hashValue="Mm0A9dFsKqrVNCRjXTTUFdOcm/0x/12xYZ1/WW8FmL5gZ1VGEf6BwFOHcokiuSnuFEiWPtyqye9bmuULIar7mQ==" saltValue="bc7brBdUc/PEcu2ofq+JWw==" spinCount="100000" sheet="1" objects="1" scenarios="1"/>
  <conditionalFormatting sqref="D1:D25">
    <cfRule type="endsWith" dxfId="9" priority="4" operator="endsWith" text="ej uppfyllt">
      <formula>RIGHT(D1,LEN("ej uppfyllt"))="ej uppfyllt"</formula>
    </cfRule>
  </conditionalFormatting>
  <conditionalFormatting sqref="D2:D25">
    <cfRule type="endsWith" dxfId="8" priority="3" operator="endsWith" text=": uppfyllt">
      <formula>RIGHT(D2,LEN(": uppfyllt"))=": uppfyllt"</formula>
    </cfRule>
  </conditionalFormatting>
  <conditionalFormatting sqref="G4">
    <cfRule type="expression" dxfId="7" priority="2">
      <formula>G2="delmål c1"</formula>
    </cfRule>
  </conditionalFormatting>
  <conditionalFormatting sqref="G3:G4">
    <cfRule type="expression" dxfId="6" priority="1">
      <formula>G2="delmål c2"</formula>
    </cfRule>
  </conditionalFormatting>
  <dataValidations count="43">
    <dataValidation allowBlank="1" showInputMessage="1" showErrorMessage="1" promptTitle="Delmål:" prompt="Medarbetarskap, ledarskap och pedagogik_x000a_- Ta ansvar för det kontinuerliga lärandet på arbetsplatsen _x000a_- Utöva ledarskap i det dagliga arbetet_x000a_- Samarbeta i nätverk kring patienten _x000a_- Planera och genomföra undervisning_x000a_" sqref="E20" xr:uid="{00000000-0002-0000-0000-000000000000}"/>
    <dataValidation allowBlank="1" showInputMessage="1" showErrorMessage="1" promptTitle="Delmål: " prompt="Etik, mångfald och jämlikhet_x000a_- Medicinsk-etiska principer samt kunna identifiera etiska problem och analysera dessa på ett strukturerat sätt_x000a_- Hantera värdekonflikter i det dagliga arbetet. _x000a_- Bemöta människor som individer och med respekt " sqref="E21" xr:uid="{00000000-0002-0000-0000-000001000000}"/>
    <dataValidation allowBlank="1" showInputMessage="1" showErrorMessage="1" promptTitle="Delmål: " prompt="Vårdhygien och smittskydd_x000a_- kunna ta ett ansvar för att vårdrelaterade infektioner och smittspridning förebyggs" sqref="E22" xr:uid="{00000000-0002-0000-0000-000002000000}"/>
    <dataValidation allowBlank="1" showInputMessage="1" showErrorMessage="1" promptTitle="Delmål: " prompt="Systematiskt kvalitets- och patientsäkerhetsarbete_x000a_- Kritiskt granska den egna verksamheten, genomflra risk- och händelseanalys_x000a_- Ta ansvar för att förbättrade åtgärder, processer och rutiner för patientnytta genomförs systematiskt " sqref="E23" xr:uid="{00000000-0002-0000-0000-000003000000}"/>
    <dataValidation allowBlank="1" showInputMessage="1" showErrorMessage="1" promptTitle="Delmål: " prompt="Medicinsk vetenskap_x000a_- Uppvisa fördjupade kunskaper om medicinskt vetenskapliga metoder och etiska principer_x000a_- Kritiskt granska och värdera medicinsk vetenskaplig information_x000a_- Medicinskt förhållningssätt till rutiner och arbetssätt i dagligt arbete" sqref="E24" xr:uid="{00000000-0002-0000-0000-000004000000}"/>
    <dataValidation allowBlank="1" showInputMessage="1" showErrorMessage="1" promptTitle="Delmål: " prompt="Lagar och andra föreskrifter samt hälso- och sjukvårdens organisation_x000a_- Kunskap om lagar och föreskrifter gällande inom hälso- och sjukvården och för dess personal_x000a_- Hälso- och sjukvårdens organisation och administration _x000a_" sqref="E25" xr:uid="{00000000-0002-0000-0000-000005000000}"/>
    <dataValidation allowBlank="1" showInputMessage="1" showErrorMessage="1" promptTitle="Delmål:" prompt="Kommunikation med patienter och närstående_x000a_- Kunna anpassa sättet att kommunicera utifrån patienters och närståendes individuella behov och kommunikativa förmåga_x000a_- Kunna ge patienter och närstående svåra besked med respekt, empati och lyhördhet " sqref="E15" xr:uid="{00000000-0002-0000-0000-000006000000}"/>
    <dataValidation allowBlank="1" showInputMessage="1" showErrorMessage="1" promptTitle="Delmål: " prompt="Sjukdomsförebyggande arbete_x000a_- Kunna vägleda patienter i frågor om levnadsvaor i syfte att förebygga uppkomst av sjukdomar som grundar sig i en/flera levnadsvanor och att förbättra prognos hos patienter med sjukdom som grundar sig i en/flera levnadsvanor " sqref="E16" xr:uid="{00000000-0002-0000-0000-000007000000}"/>
    <dataValidation allowBlank="1" showInputMessage="1" showErrorMessage="1" promptTitle="Delmål: " prompt="Läkemedel_x000a_- Kunna anpassa läkemedelsbehandling efter olika relevanta faktorer _x000a_- Kunna bedöma risker för interaktioner och biverkningar vid läkemedelsbehandling_x000a_- Kunna kritiskt granska och värdera information om läkemedel _x000a_" sqref="E17" xr:uid="{00000000-0002-0000-0000-000008000000}"/>
    <dataValidation allowBlank="1" showInputMessage="1" showErrorMessage="1" promptTitle="Delmål:" prompt="Försäkringsmedicin_x000a_- Kunna tillämpa metoder inom försäkringsmedicin som en del av behandlingen av patienten_x000a_- Kunna samverka i försäkringsmedicinska frågor som rör den enskilda patienten med aktörer inom och utanför hälso- och sjukvården" sqref="E18" xr:uid="{00000000-0002-0000-0000-000009000000}"/>
    <dataValidation allowBlank="1" showInputMessage="1" showErrorMessage="1" promptTitle="Delmål: " prompt="Palliativ vård i livets slutskede_x000a_- Kunna identifiera behov av och initiera palliativ vård i livets slutskede_x000a_- Kunna genomföra brytpunktssamtal med patienter och närstående_x000a_- Kunna tillämpa grundläggande principer för palliativ symptomlindring" sqref="E19" xr:uid="{00000000-0002-0000-0000-00000A000000}"/>
    <dataValidation allowBlank="1" showInputMessage="1" showErrorMessage="1" promptTitle="Delmål: " prompt="- Kunna behärska handläggning av vanliga och viktiga psykiska sjukdomar med betoning på de stora folksjukdomarna_x000a_- Ha kunskap om bakomliggande mekanismer för uppkomsten av dessa och om deras behandling" sqref="E2" xr:uid="{00000000-0002-0000-0000-00000B000000}"/>
    <dataValidation allowBlank="1" showInputMessage="1" showErrorMessage="1" promptTitle="Delmål: " prompt="- Kunna handlägga övriga psykiska sjukdomar" sqref="E3" xr:uid="{00000000-0002-0000-0000-00000C000000}"/>
    <dataValidation allowBlank="1" showInputMessage="1" showErrorMessage="1" promptTitle="Delmål:" prompt="- Kunna handlägga akutpsykiatriska tillstånd samt kunna initialt handlägga katastrofpsykiatriska situationer " sqref="E4" xr:uid="{00000000-0002-0000-0000-00000D000000}"/>
    <dataValidation allowBlank="1" showInputMessage="1" showErrorMessage="1" promptTitle="Delmål: " prompt="- Behärska psykofarmakologisk och elektrokonvulsiv behandling" sqref="E5" xr:uid="{00000000-0002-0000-0000-00000E000000}"/>
    <dataValidation allowBlank="1" showInputMessage="1" showErrorMessage="1" promptTitle="Delmål:" prompt="- Ha kunskap om differentialdiagnostik mellan internmedicinska och neurologiska sjukdomar resp. psykiska sjukdomar_x000a_- Kunna upptäcka och initialt handlägga somatiska tillstånd hos patienter med psykisk sjukdom" sqref="E6" xr:uid="{00000000-0002-0000-0000-00000F000000}"/>
    <dataValidation allowBlank="1" showInputMessage="1" showErrorMessage="1" promptTitle="Delmål:" prompt="- Kunna handlägga vanliga substansberoendetillstånd samt ha kunskap om deras samsjuklighet med internmedicinska tillstånd och övriga psykiska sjukdomar" sqref="E7" xr:uid="{00000000-0002-0000-0000-000010000000}"/>
    <dataValidation allowBlank="1" showInputMessage="1" showErrorMessage="1" promptTitle="Delmål: " prompt="- Ha kunskap om neurodegenerativa sjukdomar med tonvikt på viktiga demenstillstånd _x000a_- Kunna diagnosticera och handlägga patienter med psykisk sjukdom och samtidig kognitiv störning " sqref="E8" xr:uid="{00000000-0002-0000-0000-000011000000}"/>
    <dataValidation allowBlank="1" showInputMessage="1" showErrorMessage="1" promptTitle="Delmål:" prompt="- Kunskap om utvecklingsrelaterade psykiska sjukdomar_x000a_- Kännedom om ett barnspsykiatriskt arbetssätt och om avvikande kontra normal psykologisk och neurologisk utveckling i barn- och ungdomsåren_x000a_- Vidta adekvata åtgärder vid misstanke om att barn far illa" sqref="E9" xr:uid="{00000000-0002-0000-0000-000012000000}"/>
    <dataValidation allowBlank="1" showInputMessage="1" showErrorMessage="1" promptTitle="Delmål: " prompt="- Ha kunskap om de teoretiska grunderna för de olika psykologiska behandlingsgrunderna _x000a_- Kunna bedöma eventuell lämplig psykologisk behandlingsmetod av olika psykiska sjukdomar_x000a_- Kunna handlägga patienter med psykologiska behandlingsmetoder " sqref="E10" xr:uid="{00000000-0002-0000-0000-000013000000}"/>
    <dataValidation allowBlank="1" showInputMessage="1" showErrorMessage="1" promptTitle="Delmål: " prompt="- Behärska tillämpningen av de lagar och andra föreskrifter som gäller för myndighetsutövningen inom kompetensområdet_x000a_- Ha kunskap om övriga lagar och andra föreskrifter relevanta för psykiatrin _x000a_- Kännedom om rättspsykiatrins organisation/arbetsuppgifter" sqref="E11" xr:uid="{00000000-0002-0000-0000-000014000000}"/>
    <dataValidation allowBlank="1" showInputMessage="1" showErrorMessage="1" promptTitle="Delmål: " prompt="- Ha kunskap om kognitiva funktionshinder och deras betydelse för patientens vård och behandling samt ha kunskap om testmetoder för dessa " sqref="E12" xr:uid="{00000000-0002-0000-0000-000015000000}"/>
    <dataValidation allowBlank="1" showInputMessage="1" showErrorMessage="1" promptTitle="Delmål: " prompt="- Ha kunskap om samordning och uppföljning av patienter över lång tid, vilket bl.a. innefattar en kombination av psykofarmakologiska och psykosociala insatser i samarbete med andra yrkesgrupper _x000a_- Ha kännedom om brukarorganisationers roll som resurs" sqref="E13" xr:uid="{00000000-0002-0000-0000-000016000000}"/>
    <dataValidation allowBlank="1" showInputMessage="1" showErrorMessage="1" promptTitle="Delmål." prompt="- Kunna tillämpa lagar och andra föreskrifter som gäller för specialiteten, inklusive ha kunskap om socialtjänstens och andra för området relevanta myndigheters organisation, regelverk och förutsättningar " sqref="E14" xr:uid="{00000000-0002-0000-0000-000017000000}"/>
    <dataValidation allowBlank="1" showInputMessage="1" showErrorMessage="1" promptTitle="Delmål uppfylls av: " prompt="Akutpsykiatri, Konsultationspsykiatri och psykosomatik och Suicidologi" sqref="D4" xr:uid="{00000000-0002-0000-0000-000018000000}"/>
    <dataValidation allowBlank="1" showInputMessage="1" showErrorMessage="1" promptTitle="Delmål uppfylls av: " prompt="Psykiatrisk diagnostik, Affektiva sjukdomar, Personlighetssyndrom, Psykossjukdomar, Ångest-, OCD- och traumarelateradesyndrom, Neurovetenskap" sqref="D2" xr:uid="{00000000-0002-0000-0000-000019000000}"/>
    <dataValidation allowBlank="1" showInputMessage="1" showErrorMessage="1" promptTitle="Delmål uppfylls av: " prompt="Akutpsykiatri, Psykiatrisk diagnostik, Suicidologi, Konsultationspsykiatri och psykosomatik, ADHD autism, Transkulturell psykiatri, Ätstörningar, Sexologi" sqref="D3" xr:uid="{00000000-0002-0000-0000-00001A000000}"/>
    <dataValidation allowBlank="1" showInputMessage="1" showErrorMessage="1" promptTitle="Delmål uppfylls av: " prompt="Alla METIS-kurser utom Neurovetenskap, Kritisk läkemedelsvärdering och ADHD autism och intellektuell funktionsnedsättning" sqref="D21" xr:uid="{00000000-0002-0000-0000-00001B000000}"/>
    <dataValidation allowBlank="1" showInputMessage="1" showErrorMessage="1" promptTitle="Delmål uppfylls av: " prompt="Psykiatrisk juridik, Rättspsykiatri" sqref="D25 D11" xr:uid="{00000000-0002-0000-0000-00001C000000}"/>
    <dataValidation allowBlank="1" showInputMessage="1" showErrorMessage="1" promptTitle="Delmål uppfylls av: " prompt="Beroendelära" sqref="D7" xr:uid="{00000000-0002-0000-0000-00001D000000}"/>
    <dataValidation allowBlank="1" showInputMessage="1" showErrorMessage="1" promptTitle="Delmål uppfylls av: " prompt="Psykiatrisk juridik, Beroendelära, Transkulturell psykiatri, Psykiatri och samhälle, Rättspsykiatri" sqref="D14" xr:uid="{00000000-0002-0000-0000-00001E000000}"/>
    <dataValidation allowBlank="1" showInputMessage="1" showErrorMessage="1" promptTitle="Delmål uppfylls av: " prompt="Beroendelära, BUP för vuxenpsykiatrer, Äldrepsykiatri, Kritisk läkemedelsvärdering och Ätstörningar" sqref="D17" xr:uid="{00000000-0002-0000-0000-00001F000000}"/>
    <dataValidation allowBlank="1" showInputMessage="1" showErrorMessage="1" promptTitle="Delmål uppfylls av: " prompt="Ej kurskrav" sqref="D13 D22" xr:uid="{00000000-0002-0000-0000-000020000000}"/>
    <dataValidation allowBlank="1" showInputMessage="1" showErrorMessage="1" promptTitle="Delmål uppfylls av: " prompt="Ej kurskrav " sqref="D6 D23" xr:uid="{00000000-0002-0000-0000-000021000000}"/>
    <dataValidation allowBlank="1" showInputMessage="1" showErrorMessage="1" promptTitle="Delmål uppfylls av: " prompt="BUP för vuxenpsykiatrer, ADHD autism, Ätstörningar" sqref="D9" xr:uid="{00000000-0002-0000-0000-000022000000}"/>
    <dataValidation allowBlank="1" showInputMessage="1" showErrorMessage="1" promptTitle="Delmål uppfylls av: " prompt="ADHD autism, Neurovetenskap" sqref="D12" xr:uid="{00000000-0002-0000-0000-000023000000}"/>
    <dataValidation allowBlank="1" showInputMessage="1" showErrorMessage="1" promptTitle="Delmål uppfylls av: " prompt="Psykofarmakologi, Affektiva sjukdomar, Psykossjukdomar, Kritisk läkemedelsvärdering" sqref="D5" xr:uid="{00000000-0002-0000-0000-000024000000}"/>
    <dataValidation allowBlank="1" showInputMessage="1" showErrorMessage="1" promptTitle="Delmål uppfylls av: " prompt="Beroendelära, Psykossjukdomar, Psykiatri och samhälle" sqref="D16" xr:uid="{00000000-0002-0000-0000-000025000000}"/>
    <dataValidation allowBlank="1" showInputMessage="1" showErrorMessage="1" promptTitle="Delmål uppfylls av: " prompt="Äldrepsykiatri" sqref="D8" xr:uid="{00000000-0002-0000-0000-000026000000}"/>
    <dataValidation allowBlank="1" showInputMessage="1" showErrorMessage="1" promptTitle="Delmål uppfylls av: " prompt="Medicinsk vetenskap, Kritisk läkemedelsvärdering" sqref="D24" xr:uid="{00000000-0002-0000-0000-000027000000}"/>
    <dataValidation allowBlank="1" showInputMessage="1" showErrorMessage="1" promptTitle="Delmål uppfylls av: " prompt="Psykiatri och samhälle" sqref="D18" xr:uid="{00000000-0002-0000-0000-000028000000}"/>
    <dataValidation allowBlank="1" showInputMessage="1" showErrorMessage="1" promptTitle="Delmål uppfylls av: " prompt="Övriga kurser" sqref="D10 D19 D20" xr:uid="{00000000-0002-0000-0000-000029000000}"/>
    <dataValidation allowBlank="1" showInputMessage="1" showErrorMessage="1" promptTitle="Delmål uppfylls av: " prompt="Alla METIS-kurser utom Neurovetenskap, Psykofarmakologi och Kritisk läkemedelsvärdering" sqref="D15" xr:uid="{00000000-0002-0000-0000-00002A000000}"/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0</xdr:rowOff>
                  </from>
                  <to>
                    <xdr:col>1</xdr:col>
                    <xdr:colOff>942975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47625</xdr:rowOff>
                  </from>
                  <to>
                    <xdr:col>2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161925</xdr:rowOff>
                  </from>
                  <to>
                    <xdr:col>1</xdr:col>
                    <xdr:colOff>1838325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3</xdr:row>
                    <xdr:rowOff>152400</xdr:rowOff>
                  </from>
                  <to>
                    <xdr:col>1</xdr:col>
                    <xdr:colOff>1552575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4</xdr:row>
                    <xdr:rowOff>133350</xdr:rowOff>
                  </from>
                  <to>
                    <xdr:col>1</xdr:col>
                    <xdr:colOff>1790700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5</xdr:row>
                    <xdr:rowOff>104775</xdr:rowOff>
                  </from>
                  <to>
                    <xdr:col>1</xdr:col>
                    <xdr:colOff>942975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180975</xdr:rowOff>
                  </from>
                  <to>
                    <xdr:col>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161925</xdr:rowOff>
                  </from>
                  <to>
                    <xdr:col>1</xdr:col>
                    <xdr:colOff>2028825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133350</xdr:rowOff>
                  </from>
                  <to>
                    <xdr:col>1</xdr:col>
                    <xdr:colOff>2028825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114300</xdr:rowOff>
                  </from>
                  <to>
                    <xdr:col>2</xdr:col>
                    <xdr:colOff>19050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85725</xdr:rowOff>
                  </from>
                  <to>
                    <xdr:col>2</xdr:col>
                    <xdr:colOff>228600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66675</xdr:rowOff>
                  </from>
                  <to>
                    <xdr:col>1</xdr:col>
                    <xdr:colOff>2028825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47625</xdr:rowOff>
                  </from>
                  <to>
                    <xdr:col>1</xdr:col>
                    <xdr:colOff>2028825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28575</xdr:rowOff>
                  </from>
                  <to>
                    <xdr:col>1</xdr:col>
                    <xdr:colOff>2143125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9525</xdr:rowOff>
                  </from>
                  <to>
                    <xdr:col>1</xdr:col>
                    <xdr:colOff>2143125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171450</xdr:rowOff>
                  </from>
                  <to>
                    <xdr:col>1</xdr:col>
                    <xdr:colOff>2143125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66675</xdr:rowOff>
                  </from>
                  <to>
                    <xdr:col>2</xdr:col>
                    <xdr:colOff>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19050</xdr:rowOff>
                  </from>
                  <to>
                    <xdr:col>2</xdr:col>
                    <xdr:colOff>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190500</xdr:rowOff>
                  </from>
                  <to>
                    <xdr:col>2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161925</xdr:rowOff>
                  </from>
                  <to>
                    <xdr:col>2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133350</xdr:rowOff>
                  </from>
                  <to>
                    <xdr:col>2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114300</xdr:rowOff>
                  </from>
                  <to>
                    <xdr:col>2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Check Box 32">
              <controlPr defaultSize="0" autoFill="0" autoLine="0" autoPict="0">
                <anchor moveWithCells="1">
                  <from>
                    <xdr:col>0</xdr:col>
                    <xdr:colOff>152400</xdr:colOff>
                    <xdr:row>1</xdr:row>
                    <xdr:rowOff>152400</xdr:rowOff>
                  </from>
                  <to>
                    <xdr:col>1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Check Box 33">
              <controlPr defaultSize="0" autoFill="0" autoLine="0" autoPict="0">
                <anchor moveWithCells="1">
                  <from>
                    <xdr:col>0</xdr:col>
                    <xdr:colOff>152400</xdr:colOff>
                    <xdr:row>2</xdr:row>
                    <xdr:rowOff>152400</xdr:rowOff>
                  </from>
                  <to>
                    <xdr:col>1</xdr:col>
                    <xdr:colOff>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142875</xdr:rowOff>
                  </from>
                  <to>
                    <xdr:col>1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0</xdr:col>
                    <xdr:colOff>152400</xdr:colOff>
                    <xdr:row>4</xdr:row>
                    <xdr:rowOff>142875</xdr:rowOff>
                  </from>
                  <to>
                    <xdr:col>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Check Box 36">
              <controlPr defaultSize="0" autoFill="0" autoLine="0" autoPict="0">
                <anchor moveWithCells="1">
                  <from>
                    <xdr:col>0</xdr:col>
                    <xdr:colOff>152400</xdr:colOff>
                    <xdr:row>5</xdr:row>
                    <xdr:rowOff>142875</xdr:rowOff>
                  </from>
                  <to>
                    <xdr:col>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1" name="Check Box 37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133350</xdr:rowOff>
                  </from>
                  <to>
                    <xdr:col>1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Check Box 38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133350</xdr:rowOff>
                  </from>
                  <to>
                    <xdr:col>1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3" name="Check Box 39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133350</xdr:rowOff>
                  </from>
                  <to>
                    <xdr:col>1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4" name="Check Box 40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123825</xdr:rowOff>
                  </from>
                  <to>
                    <xdr:col>0</xdr:col>
                    <xdr:colOff>1000125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5" name="Check Box 41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123825</xdr:rowOff>
                  </from>
                  <to>
                    <xdr:col>0</xdr:col>
                    <xdr:colOff>1000125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6" name="Check Box 42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123825</xdr:rowOff>
                  </from>
                  <to>
                    <xdr:col>0</xdr:col>
                    <xdr:colOff>1000125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7" name="Check Box 43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123825</xdr:rowOff>
                  </from>
                  <to>
                    <xdr:col>0</xdr:col>
                    <xdr:colOff>1000125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8" name="Check Box 44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114300</xdr:rowOff>
                  </from>
                  <to>
                    <xdr:col>0</xdr:col>
                    <xdr:colOff>1000125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9" name="Check Box 45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114300</xdr:rowOff>
                  </from>
                  <to>
                    <xdr:col>0</xdr:col>
                    <xdr:colOff>1000125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0" name="Check Box 46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114300</xdr:rowOff>
                  </from>
                  <to>
                    <xdr:col>0</xdr:col>
                    <xdr:colOff>1000125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1" name="Check Box 47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104775</xdr:rowOff>
                  </from>
                  <to>
                    <xdr:col>0</xdr:col>
                    <xdr:colOff>1000125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2" name="Check Box 48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104775</xdr:rowOff>
                  </from>
                  <to>
                    <xdr:col>0</xdr:col>
                    <xdr:colOff>1000125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Check Box 49">
              <controlPr defaultSize="0" autoFill="0" autoLine="0" autoPict="0">
                <anchor moveWithCells="1">
                  <from>
                    <xdr:col>0</xdr:col>
                    <xdr:colOff>152400</xdr:colOff>
                    <xdr:row>18</xdr:row>
                    <xdr:rowOff>104775</xdr:rowOff>
                  </from>
                  <to>
                    <xdr:col>0</xdr:col>
                    <xdr:colOff>1000125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Check Box 50">
              <controlPr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95250</xdr:rowOff>
                  </from>
                  <to>
                    <xdr:col>0</xdr:col>
                    <xdr:colOff>942975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Check Box 51">
              <controlPr defaultSize="0" autoFill="0" autoLine="0" autoPict="0">
                <anchor moveWithCells="1">
                  <from>
                    <xdr:col>0</xdr:col>
                    <xdr:colOff>152400</xdr:colOff>
                    <xdr:row>20</xdr:row>
                    <xdr:rowOff>95250</xdr:rowOff>
                  </from>
                  <to>
                    <xdr:col>0</xdr:col>
                    <xdr:colOff>942975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6" name="Check Box 52">
              <controlPr defaultSize="0" autoFill="0" autoLine="0" autoPict="0">
                <anchor moveWithCells="1">
                  <from>
                    <xdr:col>0</xdr:col>
                    <xdr:colOff>152400</xdr:colOff>
                    <xdr:row>21</xdr:row>
                    <xdr:rowOff>95250</xdr:rowOff>
                  </from>
                  <to>
                    <xdr:col>0</xdr:col>
                    <xdr:colOff>942975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7" name="Check Box 53">
              <controlPr defaultSize="0" autoFill="0" autoLine="0" autoPict="0">
                <anchor moveWithCells="1">
                  <from>
                    <xdr:col>0</xdr:col>
                    <xdr:colOff>152400</xdr:colOff>
                    <xdr:row>22</xdr:row>
                    <xdr:rowOff>85725</xdr:rowOff>
                  </from>
                  <to>
                    <xdr:col>0</xdr:col>
                    <xdr:colOff>942975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8" name="Check Box 54">
              <controlPr defaultSize="0" autoFill="0" autoLine="0" autoPict="0">
                <anchor moveWithCells="1">
                  <from>
                    <xdr:col>0</xdr:col>
                    <xdr:colOff>152400</xdr:colOff>
                    <xdr:row>23</xdr:row>
                    <xdr:rowOff>85725</xdr:rowOff>
                  </from>
                  <to>
                    <xdr:col>0</xdr:col>
                    <xdr:colOff>942975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9" name="Check Box 55">
              <controlPr defaultSize="0" autoFill="0" autoLine="0" autoPict="0">
                <anchor moveWithCells="1">
                  <from>
                    <xdr:col>0</xdr:col>
                    <xdr:colOff>152400</xdr:colOff>
                    <xdr:row>24</xdr:row>
                    <xdr:rowOff>85725</xdr:rowOff>
                  </from>
                  <to>
                    <xdr:col>0</xdr:col>
                    <xdr:colOff>942975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76200</xdr:rowOff>
                  </from>
                  <to>
                    <xdr:col>2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"/>
  <sheetViews>
    <sheetView workbookViewId="0">
      <pane xSplit="1" topLeftCell="B1" activePane="topRight" state="frozen"/>
      <selection pane="topRight" activeCell="N30" sqref="N30"/>
    </sheetView>
  </sheetViews>
  <sheetFormatPr defaultRowHeight="15" x14ac:dyDescent="0.25"/>
  <cols>
    <col min="2" max="2" width="12.7109375" bestFit="1" customWidth="1"/>
    <col min="3" max="3" width="6.42578125" customWidth="1"/>
    <col min="4" max="4" width="12.7109375" bestFit="1" customWidth="1"/>
    <col min="5" max="5" width="20.28515625" bestFit="1" customWidth="1"/>
    <col min="6" max="6" width="16.7109375" bestFit="1" customWidth="1"/>
    <col min="7" max="7" width="16.85546875" bestFit="1" customWidth="1"/>
    <col min="8" max="8" width="10.7109375" bestFit="1" customWidth="1"/>
    <col min="9" max="9" width="20" customWidth="1"/>
    <col min="10" max="10" width="13.140625" bestFit="1" customWidth="1"/>
    <col min="11" max="11" width="22" bestFit="1" customWidth="1"/>
    <col min="12" max="12" width="21.5703125" bestFit="1" customWidth="1"/>
    <col min="13" max="13" width="14.28515625" bestFit="1" customWidth="1"/>
    <col min="14" max="14" width="22.5703125" bestFit="1" customWidth="1"/>
    <col min="15" max="15" width="16.42578125" bestFit="1" customWidth="1"/>
    <col min="16" max="16" width="21.7109375" bestFit="1" customWidth="1"/>
    <col min="17" max="17" width="16.5703125" bestFit="1" customWidth="1"/>
    <col min="18" max="18" width="13.5703125" bestFit="1" customWidth="1"/>
    <col min="19" max="19" width="20.85546875" customWidth="1"/>
    <col min="20" max="20" width="21" bestFit="1" customWidth="1"/>
    <col min="21" max="21" width="13.140625" bestFit="1" customWidth="1"/>
    <col min="22" max="22" width="12" bestFit="1" customWidth="1"/>
    <col min="23" max="23" width="15.85546875" bestFit="1" customWidth="1"/>
    <col min="25" max="25" width="9.5703125" customWidth="1"/>
  </cols>
  <sheetData>
    <row r="1" spans="1:26" ht="30" x14ac:dyDescent="0.25">
      <c r="A1" t="s">
        <v>0</v>
      </c>
      <c r="B1" s="6" t="s">
        <v>72</v>
      </c>
      <c r="C1" t="s">
        <v>71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14</v>
      </c>
      <c r="M1" t="s">
        <v>86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85</v>
      </c>
    </row>
    <row r="2" spans="1:26" x14ac:dyDescent="0.25">
      <c r="D2" t="b">
        <v>0</v>
      </c>
      <c r="E2" t="b">
        <v>0</v>
      </c>
      <c r="F2" t="b">
        <v>0</v>
      </c>
      <c r="G2" t="b">
        <v>0</v>
      </c>
      <c r="H2" t="b">
        <v>0</v>
      </c>
      <c r="I2" t="b">
        <v>0</v>
      </c>
      <c r="J2" t="b">
        <v>0</v>
      </c>
      <c r="K2" t="b">
        <v>0</v>
      </c>
      <c r="L2" t="b">
        <v>0</v>
      </c>
      <c r="M2" t="b">
        <v>0</v>
      </c>
      <c r="N2" t="b">
        <v>0</v>
      </c>
      <c r="O2" t="b">
        <v>0</v>
      </c>
      <c r="P2" t="b">
        <v>0</v>
      </c>
      <c r="Q2" t="b">
        <v>0</v>
      </c>
      <c r="R2" t="b">
        <v>0</v>
      </c>
      <c r="S2" t="b">
        <v>0</v>
      </c>
      <c r="T2" t="b">
        <v>0</v>
      </c>
      <c r="U2" t="b">
        <v>0</v>
      </c>
      <c r="V2" t="b">
        <v>0</v>
      </c>
      <c r="W2" t="b">
        <v>0</v>
      </c>
      <c r="X2" t="b">
        <v>0</v>
      </c>
      <c r="Y2" t="b">
        <v>0</v>
      </c>
      <c r="Z2" t="b">
        <v>0</v>
      </c>
    </row>
    <row r="3" spans="1:26" x14ac:dyDescent="0.25">
      <c r="A3" t="s">
        <v>22</v>
      </c>
      <c r="B3" t="b">
        <v>0</v>
      </c>
      <c r="C3">
        <f>IF(B3=TRUE,1,0)</f>
        <v>0</v>
      </c>
      <c r="E3">
        <f>IF(E2=TRUE,1,0)</f>
        <v>0</v>
      </c>
      <c r="I3">
        <f>I6</f>
        <v>0</v>
      </c>
      <c r="N3">
        <f>IF(N2=TRUE,1,0)</f>
        <v>0</v>
      </c>
      <c r="O3">
        <f>IF(O2=TRUE,1,0)</f>
        <v>0</v>
      </c>
      <c r="Q3">
        <f>IF(Q2=TRUE,1,0)</f>
        <v>0</v>
      </c>
      <c r="W3">
        <f>IF(W2=TRUE,1,0)</f>
        <v>0</v>
      </c>
    </row>
    <row r="4" spans="1:26" x14ac:dyDescent="0.25">
      <c r="A4" t="s">
        <v>23</v>
      </c>
      <c r="B4" t="b">
        <v>0</v>
      </c>
      <c r="C4">
        <f t="shared" ref="C4:C26" si="0">IF(B4=TRUE,1,0)</f>
        <v>0</v>
      </c>
      <c r="D4">
        <f>IF(D2=TRUE,1,0)</f>
        <v>0</v>
      </c>
      <c r="E4">
        <f>IF(E2=TRUE,1,0)</f>
        <v>0</v>
      </c>
      <c r="L4">
        <f>IF(L2=TRUE,1,0)</f>
        <v>0</v>
      </c>
      <c r="M4">
        <f>IF(M2=TRUE,1,0)</f>
        <v>0</v>
      </c>
      <c r="P4">
        <f>IF(P2=TRUE,1,0)</f>
        <v>0</v>
      </c>
      <c r="V4">
        <f>IF(V2=TRUE,1,0)</f>
        <v>0</v>
      </c>
      <c r="X4">
        <f>IF(X2=TRUE,1,0)</f>
        <v>0</v>
      </c>
    </row>
    <row r="5" spans="1:26" x14ac:dyDescent="0.25">
      <c r="A5" t="s">
        <v>24</v>
      </c>
      <c r="B5" t="b">
        <v>0</v>
      </c>
      <c r="C5">
        <f t="shared" si="0"/>
        <v>0</v>
      </c>
      <c r="D5">
        <f>IF(D2=TRUE,1,0)</f>
        <v>0</v>
      </c>
      <c r="H5">
        <f>IF(H2=TRUE,1,0)</f>
        <v>0</v>
      </c>
      <c r="L5">
        <f>IF(L2=TRUE,1,0)</f>
        <v>0</v>
      </c>
    </row>
    <row r="6" spans="1:26" x14ac:dyDescent="0.25">
      <c r="A6" t="s">
        <v>25</v>
      </c>
      <c r="B6" t="b">
        <v>0</v>
      </c>
      <c r="C6">
        <f t="shared" si="0"/>
        <v>0</v>
      </c>
      <c r="G6">
        <f>IF(G2=TRUE,1,0)</f>
        <v>0</v>
      </c>
      <c r="I6">
        <f>IF(I2=TRUE,1,0)</f>
        <v>0</v>
      </c>
      <c r="O6">
        <f>IF(O2=TRUE,1,0)</f>
        <v>0</v>
      </c>
      <c r="Y6">
        <f>IF(Y2=TRUE,1,0)</f>
        <v>0</v>
      </c>
    </row>
    <row r="7" spans="1:26" x14ac:dyDescent="0.25">
      <c r="A7" t="s">
        <v>26</v>
      </c>
      <c r="B7" t="b">
        <v>0</v>
      </c>
      <c r="C7">
        <f t="shared" si="0"/>
        <v>0</v>
      </c>
    </row>
    <row r="8" spans="1:26" x14ac:dyDescent="0.25">
      <c r="A8" t="s">
        <v>27</v>
      </c>
      <c r="B8" t="b">
        <v>0</v>
      </c>
      <c r="C8">
        <f t="shared" si="0"/>
        <v>0</v>
      </c>
      <c r="J8">
        <f>IF(J2=TRUE,1,0)</f>
        <v>0</v>
      </c>
    </row>
    <row r="9" spans="1:26" x14ac:dyDescent="0.25">
      <c r="A9" t="s">
        <v>28</v>
      </c>
      <c r="B9" t="b">
        <v>0</v>
      </c>
      <c r="C9">
        <f t="shared" si="0"/>
        <v>0</v>
      </c>
      <c r="R9">
        <f>IF(R2=TRUE,1,0)</f>
        <v>0</v>
      </c>
    </row>
    <row r="10" spans="1:26" x14ac:dyDescent="0.25">
      <c r="A10" t="s">
        <v>29</v>
      </c>
      <c r="B10" t="b">
        <v>0</v>
      </c>
      <c r="C10">
        <f t="shared" si="0"/>
        <v>0</v>
      </c>
      <c r="K10">
        <f>IF(K2=TRUE,1,0)</f>
        <v>0</v>
      </c>
      <c r="M10">
        <f>IF(M2=TRUE,1,0)</f>
        <v>0</v>
      </c>
      <c r="V10">
        <f>IF(V2=TRUE,1,0)</f>
        <v>0</v>
      </c>
    </row>
    <row r="11" spans="1:26" x14ac:dyDescent="0.25">
      <c r="A11" t="s">
        <v>30</v>
      </c>
      <c r="B11" t="b">
        <v>0</v>
      </c>
      <c r="C11">
        <f t="shared" si="0"/>
        <v>0</v>
      </c>
    </row>
    <row r="12" spans="1:26" x14ac:dyDescent="0.25">
      <c r="A12" t="s">
        <v>31</v>
      </c>
      <c r="B12" t="b">
        <v>0</v>
      </c>
      <c r="C12">
        <f t="shared" si="0"/>
        <v>0</v>
      </c>
      <c r="F12">
        <f>IF(F2=TRUE,1,0)</f>
        <v>0</v>
      </c>
      <c r="U12">
        <f>IF(U2=TRUE,1,0)</f>
        <v>0</v>
      </c>
    </row>
    <row r="13" spans="1:26" x14ac:dyDescent="0.25">
      <c r="A13" t="s">
        <v>32</v>
      </c>
      <c r="B13" t="b">
        <v>0</v>
      </c>
      <c r="C13">
        <f t="shared" si="0"/>
        <v>0</v>
      </c>
      <c r="M13">
        <f>IF(M2=TRUE,1,0)</f>
        <v>0</v>
      </c>
      <c r="W13">
        <f>IF(W2=TRUE,1,0)</f>
        <v>0</v>
      </c>
    </row>
    <row r="14" spans="1:26" x14ac:dyDescent="0.25">
      <c r="A14" t="s">
        <v>33</v>
      </c>
      <c r="B14" t="b">
        <v>0</v>
      </c>
      <c r="C14">
        <f t="shared" si="0"/>
        <v>0</v>
      </c>
    </row>
    <row r="15" spans="1:26" x14ac:dyDescent="0.25">
      <c r="A15" t="s">
        <v>34</v>
      </c>
      <c r="B15" t="b">
        <v>0</v>
      </c>
      <c r="C15">
        <f t="shared" si="0"/>
        <v>0</v>
      </c>
      <c r="F15">
        <f>IF(F2=TRUE,1,0)</f>
        <v>0</v>
      </c>
      <c r="J15">
        <f>IF(J2=TRUE,1,0)</f>
        <v>0</v>
      </c>
      <c r="P15">
        <f>IF(P2=TRUE,1,0)</f>
        <v>0</v>
      </c>
      <c r="T15">
        <f>IF(T2=TRUE,1,0)</f>
        <v>0</v>
      </c>
      <c r="U15">
        <f>IF(U2=TRUE,1,0)</f>
        <v>0</v>
      </c>
    </row>
    <row r="16" spans="1:26" x14ac:dyDescent="0.25">
      <c r="A16" t="s">
        <v>41</v>
      </c>
      <c r="B16" t="b">
        <v>0</v>
      </c>
      <c r="C16">
        <f t="shared" si="0"/>
        <v>0</v>
      </c>
      <c r="D16">
        <f>IF(D2=TRUE,1,0)</f>
        <v>0</v>
      </c>
      <c r="E16">
        <f t="shared" ref="E16:V16" si="1">IF(E2=TRUE,1,0)</f>
        <v>0</v>
      </c>
      <c r="F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X16">
        <f>IF(X2=TRUE,1,0)</f>
        <v>0</v>
      </c>
      <c r="Z16">
        <f>IF(Z2=TRUE,1,0)</f>
        <v>0</v>
      </c>
    </row>
    <row r="17" spans="1:26" x14ac:dyDescent="0.25">
      <c r="A17" t="s">
        <v>42</v>
      </c>
      <c r="B17" t="b">
        <v>0</v>
      </c>
      <c r="C17">
        <f t="shared" si="0"/>
        <v>0</v>
      </c>
      <c r="J17">
        <f>IF(J2=TRUE,1,0)</f>
        <v>0</v>
      </c>
      <c r="O17">
        <f>IF(O2=TRUE,1,0)</f>
        <v>0</v>
      </c>
      <c r="T17">
        <f>IF(T2=TRUE,1,0)</f>
        <v>0</v>
      </c>
      <c r="Z17">
        <f>IF(Z2=TRUE,1,0)</f>
        <v>0</v>
      </c>
    </row>
    <row r="18" spans="1:26" x14ac:dyDescent="0.25">
      <c r="A18" t="s">
        <v>43</v>
      </c>
      <c r="B18" t="b">
        <v>0</v>
      </c>
      <c r="C18">
        <f>IF(B18=TRUE,1,0)</f>
        <v>0</v>
      </c>
      <c r="J18">
        <f>IF(J2=TRUE,1,0)</f>
        <v>0</v>
      </c>
      <c r="K18">
        <f>IF(K2=TRUE,1,0)</f>
        <v>0</v>
      </c>
      <c r="R18">
        <f>IF(R2=TRUE,1,0)</f>
        <v>0</v>
      </c>
      <c r="V18">
        <f>IF(V2=TRUE,1,0)</f>
        <v>0</v>
      </c>
      <c r="Y18">
        <f>IF(Y2=TRUE,1,0)</f>
        <v>0</v>
      </c>
    </row>
    <row r="19" spans="1:26" x14ac:dyDescent="0.25">
      <c r="A19" t="s">
        <v>44</v>
      </c>
      <c r="B19" t="b">
        <v>0</v>
      </c>
      <c r="C19">
        <f t="shared" si="0"/>
        <v>0</v>
      </c>
      <c r="T19">
        <f>IF(T2=TRUE,1,0)</f>
        <v>0</v>
      </c>
    </row>
    <row r="20" spans="1:26" x14ac:dyDescent="0.25">
      <c r="A20" t="s">
        <v>45</v>
      </c>
      <c r="B20" t="b">
        <v>0</v>
      </c>
      <c r="C20">
        <f t="shared" si="0"/>
        <v>0</v>
      </c>
    </row>
    <row r="21" spans="1:26" x14ac:dyDescent="0.25">
      <c r="A21" t="s">
        <v>35</v>
      </c>
      <c r="B21" t="b">
        <v>0</v>
      </c>
      <c r="C21">
        <f t="shared" si="0"/>
        <v>0</v>
      </c>
    </row>
    <row r="22" spans="1:26" x14ac:dyDescent="0.25">
      <c r="A22" t="s">
        <v>36</v>
      </c>
      <c r="B22" t="b">
        <v>0</v>
      </c>
      <c r="C22">
        <f t="shared" si="0"/>
        <v>0</v>
      </c>
      <c r="D22">
        <f t="shared" ref="D22:V22" si="2">IF(D2=TRUE,1,0)</f>
        <v>0</v>
      </c>
      <c r="E22">
        <f t="shared" si="2"/>
        <v>0</v>
      </c>
      <c r="F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2"/>
        <v>0</v>
      </c>
      <c r="S22">
        <f t="shared" si="2"/>
        <v>0</v>
      </c>
      <c r="T22">
        <f t="shared" si="2"/>
        <v>0</v>
      </c>
      <c r="U22">
        <f t="shared" si="2"/>
        <v>0</v>
      </c>
      <c r="V22">
        <f t="shared" si="2"/>
        <v>0</v>
      </c>
      <c r="X22">
        <f>IF(X2=TRUE,1,0)</f>
        <v>0</v>
      </c>
      <c r="Z22">
        <f>IF(Z2=TRUE,1,0)</f>
        <v>0</v>
      </c>
    </row>
    <row r="23" spans="1:26" x14ac:dyDescent="0.25">
      <c r="A23" t="s">
        <v>37</v>
      </c>
      <c r="B23" t="b">
        <v>0</v>
      </c>
      <c r="C23">
        <f t="shared" si="0"/>
        <v>0</v>
      </c>
    </row>
    <row r="24" spans="1:26" x14ac:dyDescent="0.25">
      <c r="A24" t="s">
        <v>38</v>
      </c>
      <c r="B24" t="b">
        <v>0</v>
      </c>
      <c r="C24">
        <f t="shared" si="0"/>
        <v>0</v>
      </c>
    </row>
    <row r="25" spans="1:26" x14ac:dyDescent="0.25">
      <c r="A25" t="s">
        <v>39</v>
      </c>
      <c r="B25" t="b">
        <v>0</v>
      </c>
      <c r="C25">
        <f t="shared" si="0"/>
        <v>0</v>
      </c>
      <c r="S25">
        <f>IF(S2=TRUE,1,0)</f>
        <v>0</v>
      </c>
      <c r="Y25">
        <f>IF(Y2=TRUE,1,0)</f>
        <v>0</v>
      </c>
    </row>
    <row r="26" spans="1:26" x14ac:dyDescent="0.25">
      <c r="A26" t="s">
        <v>40</v>
      </c>
      <c r="B26" t="b">
        <v>0</v>
      </c>
      <c r="C26">
        <f t="shared" si="0"/>
        <v>0</v>
      </c>
      <c r="F26">
        <f>IF(F2=TRUE,1,0)</f>
        <v>0</v>
      </c>
      <c r="U26">
        <f>IF(U2=TRUE,1,0)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Planerare</vt:lpstr>
      <vt:lpstr>Data</vt:lpstr>
    </vt:vector>
  </TitlesOfParts>
  <Company>SLL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Hübinette 9KH2</dc:creator>
  <cp:lastModifiedBy>Xiangwei Zhu</cp:lastModifiedBy>
  <dcterms:created xsi:type="dcterms:W3CDTF">2015-12-04T08:29:53Z</dcterms:created>
  <dcterms:modified xsi:type="dcterms:W3CDTF">2024-04-04T15:38:16Z</dcterms:modified>
</cp:coreProperties>
</file>